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569" activeTab="2"/>
  </bookViews>
  <sheets>
    <sheet name="инструкция" sheetId="1" r:id="rId1"/>
    <sheet name="заказ" sheetId="2" r:id="rId2"/>
    <sheet name="Hunter" sheetId="3" r:id="rId3"/>
    <sheet name="Сокращенный прайс" sheetId="4" r:id="rId4"/>
    <sheet name="Артикулы+Цены" sheetId="5" r:id="rId5"/>
  </sheets>
  <definedNames>
    <definedName name="EURO">'Hunter'!#REF!</definedName>
    <definedName name="EURO1">#REF!</definedName>
    <definedName name="vat">#REF!</definedName>
    <definedName name="_xlnm.Print_Titles" localSheetId="2">'Hunter'!$8:$9</definedName>
    <definedName name="курсНБУ_EURO">#REF!</definedName>
    <definedName name="курсНБУ_USD">#REF!</definedName>
    <definedName name="_xlnm.Print_Area" localSheetId="0">'инструкция'!$A$1:$A$34</definedName>
    <definedName name="скидка">'Hunter'!#REF!</definedName>
  </definedNames>
  <calcPr fullCalcOnLoad="1"/>
</workbook>
</file>

<file path=xl/comments3.xml><?xml version="1.0" encoding="utf-8"?>
<comments xmlns="http://schemas.openxmlformats.org/spreadsheetml/2006/main">
  <authors>
    <author>Николай</author>
    <author>Mykola</author>
  </authors>
  <commentList>
    <comment ref="A217" authorId="0">
      <text>
        <r>
          <rPr>
            <sz val="9"/>
            <color indexed="10"/>
            <rFont val="Tahoma"/>
            <family val="2"/>
          </rPr>
          <t xml:space="preserve">РОЗПРОДАЖ ЗАЛИШКІВ!
</t>
        </r>
      </text>
    </comment>
    <comment ref="A215" authorId="1">
      <text>
        <r>
          <rPr>
            <sz val="9"/>
            <rFont val="Tahoma"/>
            <family val="2"/>
          </rPr>
          <t>РОЗПРОДАЖ ЗАЛИШКІВ!</t>
        </r>
      </text>
    </comment>
    <comment ref="A206" authorId="1">
      <text>
        <r>
          <rPr>
            <sz val="9"/>
            <rFont val="Tahoma"/>
            <family val="2"/>
          </rPr>
          <t>РОЗПРОДАЖ ЗАЛИШКІВ!</t>
        </r>
      </text>
    </comment>
    <comment ref="E113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17" authorId="1">
      <text>
        <r>
          <rPr>
            <b/>
            <sz val="9"/>
            <rFont val="Tahoma"/>
            <family val="2"/>
          </rPr>
          <t xml:space="preserve">Распродажа остатков!
</t>
        </r>
      </text>
    </comment>
    <comment ref="E119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20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23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10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6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5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4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3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2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16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1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21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  <comment ref="E107" authorId="1">
      <text>
        <r>
          <rPr>
            <b/>
            <sz val="9"/>
            <rFont val="Tahoma"/>
            <family val="2"/>
          </rPr>
          <t>Распродажа остатков!</t>
        </r>
      </text>
    </comment>
  </commentList>
</comments>
</file>

<file path=xl/sharedStrings.xml><?xml version="1.0" encoding="utf-8"?>
<sst xmlns="http://schemas.openxmlformats.org/spreadsheetml/2006/main" count="683" uniqueCount="545">
  <si>
    <t>WR640</t>
  </si>
  <si>
    <t>WR610</t>
  </si>
  <si>
    <t>WR608</t>
  </si>
  <si>
    <t>WR602</t>
  </si>
  <si>
    <t>WR613</t>
  </si>
  <si>
    <t>WR605</t>
  </si>
  <si>
    <t>WR607</t>
  </si>
  <si>
    <t>WR615</t>
  </si>
  <si>
    <t>WR617</t>
  </si>
  <si>
    <t>WR682</t>
  </si>
  <si>
    <t>WR700</t>
  </si>
  <si>
    <t>WS612</t>
  </si>
  <si>
    <t>WR717</t>
  </si>
  <si>
    <t>WR722</t>
  </si>
  <si>
    <t>WR720</t>
  </si>
  <si>
    <t>WR721</t>
  </si>
  <si>
    <t>WR611</t>
  </si>
  <si>
    <t>НАЗВАНИЕ ТОВАРА</t>
  </si>
  <si>
    <t>КОД</t>
  </si>
  <si>
    <t>VR640</t>
  </si>
  <si>
    <t>VR610</t>
  </si>
  <si>
    <t>VR608</t>
  </si>
  <si>
    <t>VR602</t>
  </si>
  <si>
    <t>VR613</t>
  </si>
  <si>
    <t>VR605</t>
  </si>
  <si>
    <t>VR607</t>
  </si>
  <si>
    <t>VR615</t>
  </si>
  <si>
    <t>VR617</t>
  </si>
  <si>
    <t>VR682</t>
  </si>
  <si>
    <t>VR700</t>
  </si>
  <si>
    <t>VS612</t>
  </si>
  <si>
    <t>VR717</t>
  </si>
  <si>
    <t>VR722</t>
  </si>
  <si>
    <t>VR720</t>
  </si>
  <si>
    <t>VR721</t>
  </si>
  <si>
    <t>VR611</t>
  </si>
  <si>
    <t>WR896</t>
  </si>
  <si>
    <t>WR910</t>
  </si>
  <si>
    <t>WR908</t>
  </si>
  <si>
    <t>WR902</t>
  </si>
  <si>
    <t>WR913</t>
  </si>
  <si>
    <t>WR905</t>
  </si>
  <si>
    <t>WR907</t>
  </si>
  <si>
    <t>WR911</t>
  </si>
  <si>
    <t>WR893</t>
  </si>
  <si>
    <t>WR919</t>
  </si>
  <si>
    <t>WR917</t>
  </si>
  <si>
    <t>WR922</t>
  </si>
  <si>
    <t>WR920</t>
  </si>
  <si>
    <t>WR921</t>
  </si>
  <si>
    <t>WR924</t>
  </si>
  <si>
    <t>VR896</t>
  </si>
  <si>
    <t>VR910</t>
  </si>
  <si>
    <t>VR908</t>
  </si>
  <si>
    <t>VR902</t>
  </si>
  <si>
    <t>VR913</t>
  </si>
  <si>
    <t>VR905</t>
  </si>
  <si>
    <t>VR907</t>
  </si>
  <si>
    <t>VR911</t>
  </si>
  <si>
    <t>VR893</t>
  </si>
  <si>
    <t>VR919</t>
  </si>
  <si>
    <t>VR917</t>
  </si>
  <si>
    <t>VR922</t>
  </si>
  <si>
    <t>VR920</t>
  </si>
  <si>
    <t>VR921</t>
  </si>
  <si>
    <t>VR924</t>
  </si>
  <si>
    <t>WR512</t>
  </si>
  <si>
    <t>WR025</t>
  </si>
  <si>
    <t>WR008</t>
  </si>
  <si>
    <t>WR013</t>
  </si>
  <si>
    <t>WR005</t>
  </si>
  <si>
    <t>WR007</t>
  </si>
  <si>
    <t>WR011</t>
  </si>
  <si>
    <t>WR520</t>
  </si>
  <si>
    <t>WR019</t>
  </si>
  <si>
    <t>WR017</t>
  </si>
  <si>
    <t>WR577</t>
  </si>
  <si>
    <t>WR022</t>
  </si>
  <si>
    <t>WR021</t>
  </si>
  <si>
    <t>VR512</t>
  </si>
  <si>
    <t>VR025</t>
  </si>
  <si>
    <t>VR008</t>
  </si>
  <si>
    <t>VR013</t>
  </si>
  <si>
    <t>VR005</t>
  </si>
  <si>
    <t>VR007</t>
  </si>
  <si>
    <t>VR011</t>
  </si>
  <si>
    <t>VR520</t>
  </si>
  <si>
    <t>VR019</t>
  </si>
  <si>
    <t>VR017</t>
  </si>
  <si>
    <t>VR577</t>
  </si>
  <si>
    <t>VR022</t>
  </si>
  <si>
    <t>VR021</t>
  </si>
  <si>
    <t>WR513</t>
  </si>
  <si>
    <t>WR036</t>
  </si>
  <si>
    <t>WR037</t>
  </si>
  <si>
    <t>WR034</t>
  </si>
  <si>
    <t>WR029</t>
  </si>
  <si>
    <t>WR033</t>
  </si>
  <si>
    <t>WR032</t>
  </si>
  <si>
    <t>WR522</t>
  </si>
  <si>
    <t>WR039</t>
  </si>
  <si>
    <t>WR038</t>
  </si>
  <si>
    <t>WR040</t>
  </si>
  <si>
    <t>WR041</t>
  </si>
  <si>
    <t>VR513</t>
  </si>
  <si>
    <t>VR036</t>
  </si>
  <si>
    <t>VR037</t>
  </si>
  <si>
    <t>VR034</t>
  </si>
  <si>
    <t>VR029</t>
  </si>
  <si>
    <t>VR032</t>
  </si>
  <si>
    <t>VR033</t>
  </si>
  <si>
    <t>VR522</t>
  </si>
  <si>
    <t>VR039</t>
  </si>
  <si>
    <t>VR038</t>
  </si>
  <si>
    <t>VR040</t>
  </si>
  <si>
    <t>VR041</t>
  </si>
  <si>
    <t>WR515</t>
  </si>
  <si>
    <t>WR452</t>
  </si>
  <si>
    <t>WR042</t>
  </si>
  <si>
    <t>WR402</t>
  </si>
  <si>
    <t>WR451</t>
  </si>
  <si>
    <t>WR454</t>
  </si>
  <si>
    <t>WS506</t>
  </si>
  <si>
    <t>WS217</t>
  </si>
  <si>
    <t>WS219</t>
  </si>
  <si>
    <t>WS220</t>
  </si>
  <si>
    <t>WS208</t>
  </si>
  <si>
    <t>WS270</t>
  </si>
  <si>
    <t>WS271</t>
  </si>
  <si>
    <t>WS266</t>
  </si>
  <si>
    <t>WS322</t>
  </si>
  <si>
    <t>WS331</t>
  </si>
  <si>
    <t>GR740</t>
  </si>
  <si>
    <t>GR710</t>
  </si>
  <si>
    <t>GR708</t>
  </si>
  <si>
    <t>GR713</t>
  </si>
  <si>
    <t>GR705</t>
  </si>
  <si>
    <t>GR707</t>
  </si>
  <si>
    <t>GR711</t>
  </si>
  <si>
    <t>GS535</t>
  </si>
  <si>
    <t>GR716</t>
  </si>
  <si>
    <t>GS412</t>
  </si>
  <si>
    <t>GS406</t>
  </si>
  <si>
    <t>GS403</t>
  </si>
  <si>
    <t>GS404</t>
  </si>
  <si>
    <t>GS424</t>
  </si>
  <si>
    <t>GS425</t>
  </si>
  <si>
    <t>GS427</t>
  </si>
  <si>
    <t>GS436</t>
  </si>
  <si>
    <t>GS420</t>
  </si>
  <si>
    <t>GS472</t>
  </si>
  <si>
    <t>RV369</t>
  </si>
  <si>
    <t>RV637</t>
  </si>
  <si>
    <t>RV482</t>
  </si>
  <si>
    <t>RV195</t>
  </si>
  <si>
    <t>RV196</t>
  </si>
  <si>
    <t>R015</t>
  </si>
  <si>
    <t>DS042</t>
  </si>
  <si>
    <t>WR014</t>
  </si>
  <si>
    <t>VR014</t>
  </si>
  <si>
    <t>GR014</t>
  </si>
  <si>
    <t>BR014</t>
  </si>
  <si>
    <t>WR465</t>
  </si>
  <si>
    <t>GR410</t>
  </si>
  <si>
    <t>WR400</t>
  </si>
  <si>
    <t>VR400</t>
  </si>
  <si>
    <t>BR400</t>
  </si>
  <si>
    <t>BR767</t>
  </si>
  <si>
    <t>SC950</t>
  </si>
  <si>
    <t>SC954</t>
  </si>
  <si>
    <t>SC955</t>
  </si>
  <si>
    <t>DC1000</t>
  </si>
  <si>
    <t>DC731</t>
  </si>
  <si>
    <t>DC732</t>
  </si>
  <si>
    <t>DCR300</t>
  </si>
  <si>
    <t xml:space="preserve">  --</t>
  </si>
  <si>
    <t>скидка</t>
  </si>
  <si>
    <t>БЛАНК ЗАКАЗА</t>
  </si>
  <si>
    <t xml:space="preserve"> - дата формирования заказа</t>
  </si>
  <si>
    <t>ПРИМЕЧАНИЯ</t>
  </si>
  <si>
    <t>КОЛ-ВО</t>
  </si>
  <si>
    <t>ЦЕНА</t>
  </si>
  <si>
    <t>Подпись ___________________ /                                  /</t>
  </si>
  <si>
    <t>ИНСТРУКЦИЯ ПОЛЬЗОВАНИЯ ПРАЙС-ЛИСТОМ</t>
  </si>
  <si>
    <t>общие положения</t>
  </si>
  <si>
    <t>цены в прайс-листе указаны в целях ознакомления и не могут быть основанием для оплаты</t>
  </si>
  <si>
    <t>или предметом каких-либо споров; окончательные цены указаны только в счетах-фактурах</t>
  </si>
  <si>
    <t>открытии данного файла и не переименовывать его</t>
  </si>
  <si>
    <t>просмотр</t>
  </si>
  <si>
    <t>нужно нажать на кнопку          напротив соответствующей группы/подгруппы</t>
  </si>
  <si>
    <t>которые находятся слева от номеров строк</t>
  </si>
  <si>
    <t>автоматически пересчитаны с учетом скидки</t>
  </si>
  <si>
    <t>составление заказа</t>
  </si>
  <si>
    <t>сначала необходимо ввести данные о Вашей компании и прочие данные указанные над таблицей</t>
  </si>
  <si>
    <t>бланка заказа</t>
  </si>
  <si>
    <t>заполнять бланк нужно следующим образом:</t>
  </si>
  <si>
    <t xml:space="preserve">         ввести или скопировать с прайса код изделия в соответствующее поле, после чего </t>
  </si>
  <si>
    <t xml:space="preserve">         автоматически появится название изделия и его цена; далее введите количество; </t>
  </si>
  <si>
    <t xml:space="preserve">         повторите процедуру для следующих изделий, которые хотите заказать.</t>
  </si>
  <si>
    <t>по факсу или e-mail</t>
  </si>
  <si>
    <t>Желоб, L=4м.п.</t>
  </si>
  <si>
    <t>Kронштейн желоба ПВХ</t>
  </si>
  <si>
    <t>Соединитель желоба</t>
  </si>
  <si>
    <t>Заглушка внутренняя</t>
  </si>
  <si>
    <t>Заглушка наружная</t>
  </si>
  <si>
    <t xml:space="preserve">Воронка </t>
  </si>
  <si>
    <t>Труба, L=4м.п.</t>
  </si>
  <si>
    <t>Крепление трубы ПВХ</t>
  </si>
  <si>
    <t>Муфта</t>
  </si>
  <si>
    <t>Слив</t>
  </si>
  <si>
    <t>Переходник</t>
  </si>
  <si>
    <t>Крепление трубы ПВХ (2 шурупа)</t>
  </si>
  <si>
    <t>Название изделия/ Название системы</t>
  </si>
  <si>
    <t>Крепление муфты ПВХ (2 шурупа)</t>
  </si>
  <si>
    <t>Переходник для воронки</t>
  </si>
  <si>
    <t>товары в прайсе сгруппированны в группы и подгруппы; чтобы открыть нужную группу/подгруппу</t>
  </si>
  <si>
    <t>чтобы открыть/закрыть все группы/подгруппы одновременно достаточно нажать кнопки</t>
  </si>
  <si>
    <t xml:space="preserve"> </t>
  </si>
  <si>
    <t>Угол желоба нестандартный</t>
  </si>
  <si>
    <t>РЕГЕНТ</t>
  </si>
  <si>
    <t xml:space="preserve">125 БРАВО </t>
  </si>
  <si>
    <t>МАКСИ</t>
  </si>
  <si>
    <t>ШТОРМ</t>
  </si>
  <si>
    <r>
      <t>Колено 112,5</t>
    </r>
    <r>
      <rPr>
        <sz val="10"/>
        <rFont val="Arial Cyr"/>
        <family val="0"/>
      </rPr>
      <t>°</t>
    </r>
  </si>
  <si>
    <r>
      <t>Колено 112,5</t>
    </r>
    <r>
      <rPr>
        <sz val="10"/>
        <rFont val="Arial Cyr"/>
        <family val="0"/>
      </rPr>
      <t>°</t>
    </r>
    <r>
      <rPr>
        <sz val="10"/>
        <rFont val="Tahoma"/>
        <family val="2"/>
      </rPr>
      <t xml:space="preserve"> две муфты</t>
    </r>
  </si>
  <si>
    <t>Колено 135°</t>
  </si>
  <si>
    <t>Колено 92,5°</t>
  </si>
  <si>
    <t>Тройник 112,5°</t>
  </si>
  <si>
    <t>Тройник 92,5°</t>
  </si>
  <si>
    <t>Угол  желоба 135° Внутренний</t>
  </si>
  <si>
    <t>Угол  желоба 135° Наружный</t>
  </si>
  <si>
    <t>Угол  желоба 90° Внутренний</t>
  </si>
  <si>
    <t xml:space="preserve">Угол  желоба 90° Наружный </t>
  </si>
  <si>
    <t>WA612</t>
  </si>
  <si>
    <t>VA612</t>
  </si>
  <si>
    <t xml:space="preserve">Крепление трубы Сталь </t>
  </si>
  <si>
    <t>WA610</t>
  </si>
  <si>
    <t>VA610</t>
  </si>
  <si>
    <t>Кронштейн желоба Сталь</t>
  </si>
  <si>
    <t>5</t>
  </si>
  <si>
    <t>20</t>
  </si>
  <si>
    <t>50</t>
  </si>
  <si>
    <t>10</t>
  </si>
  <si>
    <t>GS571</t>
  </si>
  <si>
    <t>Доллар США</t>
  </si>
  <si>
    <t>Грн.</t>
  </si>
  <si>
    <t>1</t>
  </si>
  <si>
    <t>Регент Белый</t>
  </si>
  <si>
    <t>Регент Коричневый</t>
  </si>
  <si>
    <t>Шторм серый</t>
  </si>
  <si>
    <t>СИСТЕМА-125 БРАВО</t>
  </si>
  <si>
    <t>СИСТЕМА - РЕГЕНТ</t>
  </si>
  <si>
    <t>СИСТЕМА-МАКСИ</t>
  </si>
  <si>
    <t>СИСТЕМА-ШТОРМ</t>
  </si>
  <si>
    <t>РАЗНОЕ</t>
  </si>
  <si>
    <t>*Серым цветом выделены те позиции которые не поддерживаются на складе ООО Орбиталь, и заказываются только при 100% предоплате</t>
  </si>
  <si>
    <t>Прайс содержит артикулы комплектующих и розничную цену в грн., с НДС</t>
  </si>
  <si>
    <t>Цены указаны за одну штуку</t>
  </si>
  <si>
    <t>*Серым цветом выделены те позиции, которые не поддерживаются на складе ООО "Орбиталь" и заказываются только после 100% предоплаты</t>
  </si>
  <si>
    <t>Схематическое изображение элементов</t>
  </si>
  <si>
    <t>*Позиции,  по которым изменены цены, выделены красным шрифтом!</t>
  </si>
  <si>
    <r>
      <t xml:space="preserve">для полноценной работы всех запрограммированных функций нужно </t>
    </r>
    <r>
      <rPr>
        <u val="single"/>
        <sz val="10"/>
        <rFont val="Arial"/>
        <family val="2"/>
      </rPr>
      <t>не отключать</t>
    </r>
    <r>
      <rPr>
        <sz val="10"/>
        <rFont val="Arial"/>
        <family val="2"/>
      </rPr>
      <t xml:space="preserve"> макросы при</t>
    </r>
  </si>
  <si>
    <t>на листе с ценами можно ввести в ячейке можна ввести в ячейке D7 скидку и все цены будут</t>
  </si>
  <si>
    <r>
      <t xml:space="preserve">         Для добавления строк в бланке заказа нажмите кнопку '</t>
    </r>
    <r>
      <rPr>
        <b/>
        <sz val="10"/>
        <color indexed="10"/>
        <rFont val="Arial"/>
        <family val="2"/>
      </rPr>
      <t>добавить строки</t>
    </r>
    <r>
      <rPr>
        <sz val="10"/>
        <rFont val="Arial"/>
        <family val="2"/>
      </rPr>
      <t>'</t>
    </r>
  </si>
  <si>
    <r>
      <t xml:space="preserve">для сохранения заказа в отдельный файл нажмите кнопку </t>
    </r>
    <r>
      <rPr>
        <b/>
        <sz val="10"/>
        <color indexed="10"/>
        <rFont val="Arial"/>
        <family val="2"/>
      </rPr>
      <t>'сформировать заказ в отдельный файл'</t>
    </r>
  </si>
  <si>
    <r>
      <t xml:space="preserve">и, если были выполнены рекомендации </t>
    </r>
    <r>
      <rPr>
        <b/>
        <sz val="10"/>
        <rFont val="Arial"/>
        <family val="2"/>
      </rPr>
      <t>'общих положений'</t>
    </r>
    <r>
      <rPr>
        <sz val="10"/>
        <rFont val="Arial"/>
        <family val="2"/>
      </rPr>
      <t xml:space="preserve">, то заказ бдет сохранен на </t>
    </r>
    <r>
      <rPr>
        <b/>
        <i/>
        <sz val="10"/>
        <rFont val="Arial"/>
        <family val="2"/>
      </rPr>
      <t>Диск С</t>
    </r>
  </si>
  <si>
    <r>
      <t xml:space="preserve">под именем </t>
    </r>
    <r>
      <rPr>
        <b/>
        <sz val="10"/>
        <rFont val="Arial"/>
        <family val="2"/>
      </rPr>
      <t xml:space="preserve">"Заказ (дата).xls"; </t>
    </r>
    <r>
      <rPr>
        <sz val="10"/>
        <rFont val="Arial"/>
        <family val="2"/>
      </rPr>
      <t xml:space="preserve">далее его можно переименовать или выслать поставщику </t>
    </r>
  </si>
  <si>
    <t>GR466</t>
  </si>
  <si>
    <t>Макси Белый</t>
  </si>
  <si>
    <t>Сокращенный прайс-лист на продукцию Hunter</t>
  </si>
  <si>
    <t>Цена указана в гривнах, НДС в том числе</t>
  </si>
  <si>
    <t>Браво Белый</t>
  </si>
  <si>
    <t>Браво Коричневый</t>
  </si>
  <si>
    <t>Заказчик/Грузополучатель:</t>
  </si>
  <si>
    <t>Название, город, телефон, контактное лицо</t>
  </si>
  <si>
    <t xml:space="preserve"> - дата планируемой отгрузки</t>
  </si>
  <si>
    <t>Номер счета-фактуры:</t>
  </si>
  <si>
    <t>Адрес доставки:</t>
  </si>
  <si>
    <t>Грузоперевозчик:</t>
  </si>
  <si>
    <t>Грузоотправитель:</t>
  </si>
  <si>
    <t>ООО "Орбиталь"</t>
  </si>
  <si>
    <t>Адрес грузоотправителя:</t>
  </si>
  <si>
    <t>Киевская обл., смт Чабаны, ул. Кирова, 5а</t>
  </si>
  <si>
    <t>Контактное лицо отправителя:</t>
  </si>
  <si>
    <t>Просим зарезервировать товар согласно нашей</t>
  </si>
  <si>
    <t>заявки, оплату гарантируем до ___/___ 2011г.</t>
  </si>
  <si>
    <t>WA612-220</t>
  </si>
  <si>
    <t>VA612-220</t>
  </si>
  <si>
    <t>WA612-160</t>
  </si>
  <si>
    <t>VA612-160</t>
  </si>
  <si>
    <t>40</t>
  </si>
  <si>
    <t>Кут ринви 135° D=125мм, Hunter, Регент, коричневий</t>
  </si>
  <si>
    <t>Кут ринви 135° D=125мм, Hunter, Регент, білий</t>
  </si>
  <si>
    <t>Кут ринви 90° D=125мм, Hunter, Регент, коричневий</t>
  </si>
  <si>
    <t>Кут ринви 90° D=125мм, Hunter, Регент, білий</t>
  </si>
  <si>
    <t>Кут ринви D=125мм без перепада по висоті (125 БРАВО)</t>
  </si>
  <si>
    <t>Кут ринви D=125мм без перепада по висоті  (РЕГЕНТ)</t>
  </si>
  <si>
    <t>Кут ринви D=200мм без перепада по висоті (ШТОРМ)</t>
  </si>
  <si>
    <t>Кут ринви D=125мм з перепадом по висоті (125 БРАВО)</t>
  </si>
  <si>
    <t>Кут ринви D=125мм з перепадом по висоті (РЕГЕНТ)</t>
  </si>
  <si>
    <t>Кут ринви D=200мм з перепадом по висоті (ШТОРМ)</t>
  </si>
  <si>
    <t>Кут ринви D=170мм без перепада по висоті  (МАКСІ)</t>
  </si>
  <si>
    <t>Кут ринви D=170мм з перепадом по висоті (МАКСІ)</t>
  </si>
  <si>
    <t>Трійник 112,5 гр. D=110мм, спеціальне замовлення</t>
  </si>
  <si>
    <t>9. КЛЕЙ, РІДИНА</t>
  </si>
  <si>
    <t>8. АКСЕСУАРИ</t>
  </si>
  <si>
    <t>1. ВОДОСТІК. СИСТЕМА - 125 БРАВО CO-EX</t>
  </si>
  <si>
    <t>2. ВОДОСТІК. СИСТЕМА - РЕГЕНТ CO-EX</t>
  </si>
  <si>
    <t>6. ВОДОСТІК. СИСТЕМА - ШТОРМ</t>
  </si>
  <si>
    <t>1.1 КОЛІР - Білий</t>
  </si>
  <si>
    <t>2.1 КОЛІР - Білий</t>
  </si>
  <si>
    <t>3.1 КОЛІР - Білий</t>
  </si>
  <si>
    <t>4.1 КОЛІР - Білий</t>
  </si>
  <si>
    <t>5.1 КОЛІР - Білий</t>
  </si>
  <si>
    <t>1.2 КОЛІР - Коричневий</t>
  </si>
  <si>
    <t>2.2 КОЛІР - Коричневий</t>
  </si>
  <si>
    <t>3.2 КОЛІР - Коричневий</t>
  </si>
  <si>
    <t>4.2 КОЛІР - Коричневий</t>
  </si>
  <si>
    <t>6.1 КОЛІР - Сірий</t>
  </si>
  <si>
    <t>7. ВНУТРІШНІЙ ВОДОСТІК. КОЛІР - Сірий</t>
  </si>
  <si>
    <t>Кріплення для муфти та зливу, матеріал сталь D=110мм, Hunter, Максі</t>
  </si>
  <si>
    <t>Кріплення для муфти та зливу, матеріал сталь  D=160мм, Hunter, Шторм</t>
  </si>
  <si>
    <t>GS570</t>
  </si>
  <si>
    <t>5.3 Сталевий</t>
  </si>
  <si>
    <t>6.2 Сталевий</t>
  </si>
  <si>
    <t>НАЗВА ТОВАРУ</t>
  </si>
  <si>
    <t>знижка</t>
  </si>
  <si>
    <t>Ціна в у.о. зі знижкою, ПДВ в т.ч.</t>
  </si>
  <si>
    <t>Ціна в у.о., ПДВ в т.ч.</t>
  </si>
  <si>
    <t>Ціна в грн, ПДВ в т.ч.</t>
  </si>
  <si>
    <t>Мін. к-ть в упаковці</t>
  </si>
  <si>
    <t>10. ДРЕНАЖ ПОВЕРХНІ</t>
  </si>
  <si>
    <t>11. НЕСТАНДАРТНІ ТОВАРИ</t>
  </si>
  <si>
    <t>5. ВОДОСТІК. СИСТЕМА - МАКСІ</t>
  </si>
  <si>
    <t>3. ВОДОСТІК. СИСТЕМА - МІДІ</t>
  </si>
  <si>
    <t>4. ВОДОСТІК. СИСТЕМА - МІНІ</t>
  </si>
  <si>
    <t>Воронка торцева D=76 х 50мм, Hunter, Міні, білий</t>
  </si>
  <si>
    <t>Ринва L=4м.п., D=125мм, Hunter, 125 Браво, білий</t>
  </si>
  <si>
    <t>Кронштейн ринви ПВХ D=125мм, Hunter, 125 Браво, білий</t>
  </si>
  <si>
    <t>Кронштейн ринви металевий подовжений, D=125мм, 125 Браво, білий</t>
  </si>
  <si>
    <t>З'єднувач ринв, Hunter, 125 Браво, білий</t>
  </si>
  <si>
    <t>Заглушка внутрішня, Hunter, 125 Браво, білий</t>
  </si>
  <si>
    <t>Заглушка зовнішня, Hunter, 125 Браво, білий</t>
  </si>
  <si>
    <t>Кут ринви 90° зовнішній, Hunter, 125 Браво, білий</t>
  </si>
  <si>
    <t>Кут ринви 135° зовнішній, Hunter, 125 Браво, білий</t>
  </si>
  <si>
    <t>Кут ринви 90° внутрішній, Hunter, 125 Браво, білий</t>
  </si>
  <si>
    <t>Кут ринви 135° внутрішній, Hunter, 125 Браво, білий</t>
  </si>
  <si>
    <t>Воронка 125 x 82мм, Hunter, 125 Браво, білий</t>
  </si>
  <si>
    <t>Труба L=4м.п., D=82мм, Hunter, 125 Браво, білий</t>
  </si>
  <si>
    <t>Кріплення труби ПВХ D=82мм, Hunter, 125 Браво, білий</t>
  </si>
  <si>
    <t>Кріплення труби металеве L=160мм D=82мм, 125 Браво, білий</t>
  </si>
  <si>
    <t>Кріплення труби металеве L=220мм D=82мм, 125 Браво, білий</t>
  </si>
  <si>
    <t>Муфта D=82мм, Hunter, 125 Браво, білий</t>
  </si>
  <si>
    <t>Трійник 112,5°, 82мм, Hunter, 125 Браво, білий</t>
  </si>
  <si>
    <t>Коліно 112,5° D=82мм, Hunter, 125 Браво, білий</t>
  </si>
  <si>
    <t>Злив, D=82мм, Hunter, 125 Браво, білий</t>
  </si>
  <si>
    <t>Воронка 125 x 68мм, Hunter, 125 Браво, білий</t>
  </si>
  <si>
    <t>Ринва L=4м, 125 мм, Hunter, 125 Браво, коричневий</t>
  </si>
  <si>
    <t>Kронштейн ринви ПВХ, Hunter, 125 Браво, коричневий</t>
  </si>
  <si>
    <t>Kронштейн ринви подовжений металевий, D=125мм, 125 Браво, коричневий</t>
  </si>
  <si>
    <t>З'єднувач ринв, Hunter, 125 Браво, коричневий</t>
  </si>
  <si>
    <t>Заглушка внутрішня, Hunter, 125 Браво, коричневий</t>
  </si>
  <si>
    <t>Заглушка зовнішня, Hunter, 125 Браво, коричневий</t>
  </si>
  <si>
    <t>Кут ринви 90° зовнішній, Hunter, 125 Браво, коричневий</t>
  </si>
  <si>
    <t>Кут ринви 135 ° зовнішній, Hunter, 125 Браво, коричневий</t>
  </si>
  <si>
    <t>Кут ринви 90° внутрішній, Hunter, 125 Браво, коричневий</t>
  </si>
  <si>
    <t>Кут ринви 135° внутрішній, Hunter, 125 Браво, коричневий</t>
  </si>
  <si>
    <t>Воронка D=125 x 82мм, Hunter, 125 Браво, коричневий</t>
  </si>
  <si>
    <t>Труба L=4м, 82мм, Hunter, 125 Браво, коричневий</t>
  </si>
  <si>
    <t>Кріплення труби ПВХ D=82мм, Hunter, 125 Браво, коричневий</t>
  </si>
  <si>
    <t>Кріплення труби металеве L=160мм, D=82мм, 125 Браво, коричневий</t>
  </si>
  <si>
    <t>Кріплення труби металеве, L=220мм, D=82мм,125 Браво, коричневий</t>
  </si>
  <si>
    <t>Муфта, 82мм, Hunter, 125 Браво, коричневий</t>
  </si>
  <si>
    <t>Трійник 112,5°, 82мм, Hunter, 125 Браво, коричневий</t>
  </si>
  <si>
    <t>Коліно 112,5°, 82мм, Hunter, 125 Браво, коричневий</t>
  </si>
  <si>
    <t>Злив, 82мм, Hunter, 125 Браво, коричневий</t>
  </si>
  <si>
    <t>Воронка D=125 x 68мм, Hunter, 125 Браво, коричневий</t>
  </si>
  <si>
    <t>Ринва D=125мм, L=4м.п., Hunter, Регент, білий</t>
  </si>
  <si>
    <t>Кронштейн ринви ПВХ D=125мм, Hunter, Регент, білий</t>
  </si>
  <si>
    <t>З'єднувач ринв D=125мм, Hunter, Регент, білий</t>
  </si>
  <si>
    <t>Заглушка внутрішня D=125мм, Hunter, Регент, білий</t>
  </si>
  <si>
    <t>Заглушка зовнішня D=125мм, Hunter, Регент, білий</t>
  </si>
  <si>
    <t>Воронка  D=125 x 74мм, Hunter, Регент, білий</t>
  </si>
  <si>
    <t>Труба D=74мм, L=4м.п., Hunter, Регент, білий</t>
  </si>
  <si>
    <t>Кріплення труби ПВХ D=74мм, Hunter, Регент, білий</t>
  </si>
  <si>
    <t>Муфта D=74мм, Hunter, Регент, білий</t>
  </si>
  <si>
    <t>Трійник 112,5° D=74мм, Hunter, Регент, білий</t>
  </si>
  <si>
    <t>Коліно 112,5° D=74мм, Hunter, Регент, білий</t>
  </si>
  <si>
    <t>Злив D=74мм, Hunter, Регент, білий</t>
  </si>
  <si>
    <t>Перехідник D=74 x 68мм, Hunter, Регент, білий</t>
  </si>
  <si>
    <t>Ринва D=125мм, L=4м.п., Hunter, Регент, коричневий</t>
  </si>
  <si>
    <t>Кронштейн ринви ПВХ D=125мм, Hunter, Регент, коричневий</t>
  </si>
  <si>
    <t>З'єднувач ринв D=125мм, Hunter, Регент, коричневий</t>
  </si>
  <si>
    <t>Заглушка внутрішня D=125мм, Hunter, Регент, коричневий</t>
  </si>
  <si>
    <t>Заглушка зовнішня D=125мм, Hunter, Регент, коричневий</t>
  </si>
  <si>
    <t>Воронка  D=125 x 74мм, Hunter, Регент, коричневий</t>
  </si>
  <si>
    <t>Труба D=74мм, L=4м.п., Hunter, Регент, коричневий</t>
  </si>
  <si>
    <t>Кріплення труби ПВХ D=74мм, Hunter, Регент, коричневий</t>
  </si>
  <si>
    <t>Муфта D=74мм, Hunter, Регент, коричневий</t>
  </si>
  <si>
    <t>Трійник 112,5° D=74мм, Hunter, Регент, коричневий</t>
  </si>
  <si>
    <t>Коліно 112,5° D=74мм, Hunter, Регент, коричневий</t>
  </si>
  <si>
    <t>Злив D=74мм, Hunter, Регент, коричневий</t>
  </si>
  <si>
    <t>Перехідник D=74 x 68мм, Hunter, Регент, коричневий</t>
  </si>
  <si>
    <t>Ринва D=112мм, L=4м.п.м, Hunter, Міді, білий</t>
  </si>
  <si>
    <t>Кронштейн ринви ПВХ (2 шурупи) D=112ммм, Hunter, Міді, білий</t>
  </si>
  <si>
    <t>З'єднувач ринв D=112ммм, Hunter, Міді, білий</t>
  </si>
  <si>
    <t>Заглушка D=112ммм, Hunter, Міді, білий</t>
  </si>
  <si>
    <t>Кут ринви 90°  D=112ммм, Hunter, Міді, білий</t>
  </si>
  <si>
    <t>Кут ринви 135° D=112ммм, Hunter, Міді, білий</t>
  </si>
  <si>
    <t>Воронка D=112 x 68мм, Hunter, Міді, білий</t>
  </si>
  <si>
    <t>Труба D=68мм, L=4м.п., Hunter, Міді, білий</t>
  </si>
  <si>
    <t>Кріплення труби ПВХ (1 шуруп) D=68ммм, Hunter, Міді, білий</t>
  </si>
  <si>
    <t>Муфта D=68ммм, Hunter, Міді, білий</t>
  </si>
  <si>
    <t>Коліно 92,5° D=68ммм, Hunter, Міді, білий</t>
  </si>
  <si>
    <t>Трійник 112,5° D=68ммм, Hunter, Міді, білий</t>
  </si>
  <si>
    <t>Злив D=68ммм, Hunter, Міді, білий</t>
  </si>
  <si>
    <t>Ринва D=112мм, L=4м.п., Hunter, Міді, коричневий</t>
  </si>
  <si>
    <t>Кронштейн ринви ПВХ (2 шурупи) D=112мм, Hunter, Міді, коричневий</t>
  </si>
  <si>
    <t>З'єднувач ринв D=112мм, Hunter, Міді, коричневий</t>
  </si>
  <si>
    <t>Заглушка D=112мм, Hunter, Міді, коричневий</t>
  </si>
  <si>
    <t>Кут ринви 90° D=112мм, Hunter, Міді, коричневий</t>
  </si>
  <si>
    <t>Кут ринви 135° D=112мм, Hunter, Міді, коричневий</t>
  </si>
  <si>
    <t>Воронка D=112 x 68мм, Hunter, Міді, коричневий</t>
  </si>
  <si>
    <t>Труба D=68мм, L=4м.п., Hunter, Міді, коричневий</t>
  </si>
  <si>
    <t>Кріплення труби ПВХ (1 шуруп) D=68мм, Hunter, Міді, коричневий</t>
  </si>
  <si>
    <t>Муфта D=68мм, Hunter, Міді, коричневий</t>
  </si>
  <si>
    <t>Коліно 92,5° D=68мм, Hunter, Міді, коричневий</t>
  </si>
  <si>
    <t>Трійник 112,5° D=68мм, Hunter, Міді, коричневий</t>
  </si>
  <si>
    <t>Злив D=68мм, Hunter, Міді, коричневий</t>
  </si>
  <si>
    <t>Ринва D=76мм, L=2м.п., Hunter, Міні, білий</t>
  </si>
  <si>
    <t>Kронштейн ринви ПВХ D=76мм, Hunter, Міні, білий</t>
  </si>
  <si>
    <t>З'єднувач ринв D=76мм, Hunter, Міні, білий</t>
  </si>
  <si>
    <t>Заглушка D=76мм, Hunter, Міні, білий</t>
  </si>
  <si>
    <t>Кут ринви 90° D=76мм, Hunter, Міні, білий</t>
  </si>
  <si>
    <t>Воронка D=76 х 50мм, Hunter, Міні, білий</t>
  </si>
  <si>
    <t>Труба D=50мм, L=2 м. п., Hunter, Міні, білий</t>
  </si>
  <si>
    <t>Кріплення труби ПВХ D=50мм, Hunter, Міні, білий</t>
  </si>
  <si>
    <t>Муфта D=50мм, Hunter, Міні, білий</t>
  </si>
  <si>
    <t>Коліно 112,5° D=50мм, Hunter, Міні, білий</t>
  </si>
  <si>
    <t>Злив d=50 мм, Hunter, Міні, білий</t>
  </si>
  <si>
    <t>Ринва D=76мм, L=2м.п., Hunter, Міні, коричневий</t>
  </si>
  <si>
    <t>Kронштейн ринви ПВХ D=76мм, Hunter, Міні, коричневий</t>
  </si>
  <si>
    <t>З'єднувач ринв D=76мм, Hunter, Міні, коричневий</t>
  </si>
  <si>
    <t>Заглушка D=76мм, Hunter, Міні, коричневий</t>
  </si>
  <si>
    <t>Кут ринви 90° D=76мм, Hunter, Міні, коричневий</t>
  </si>
  <si>
    <t>Воронка D=76 х 50мм, Hunter, Міні, коричневий</t>
  </si>
  <si>
    <t>Воронка торцева D=76 х 50мм, Hunter, Міні, коричневий</t>
  </si>
  <si>
    <t>Труба D=50мм, L=2 м. п., Hunter, Міні, коричневий</t>
  </si>
  <si>
    <t>Кріплення труби ПВХ D=50мм, Hunter, Міні, коричневий</t>
  </si>
  <si>
    <t>Муфта D=50мм, Hunter, Міні, коричневий</t>
  </si>
  <si>
    <t>Коліно 112,5° D=50мм, Hunter, Міні, коричневий</t>
  </si>
  <si>
    <t>Злив d=50 мм, Hunter, Міні, коричневий</t>
  </si>
  <si>
    <t>Ринва D=170мм, L=4м.п., Hunter, Максі, білий</t>
  </si>
  <si>
    <t>Кронштейн ринви ПВХ D=170мм, Hunter, Максі, білий</t>
  </si>
  <si>
    <t>З'єднувач ринв D=170мм, Hunter, Максі, білий</t>
  </si>
  <si>
    <t>Заглушка  D=170мм, Hunter, Максі, білий</t>
  </si>
  <si>
    <t>Кут ринви 90°  D=170мм, Hunter, Максі, білий</t>
  </si>
  <si>
    <t>Воронка D=170 x 110мм, Hunter, Максі, білий</t>
  </si>
  <si>
    <t>Труба D=110мм, L=4м.п., Hunter, Максі, білий</t>
  </si>
  <si>
    <t>Кріплення труби ПВХ (1 шуруп) D=110мм, Hunter, Максі, білий</t>
  </si>
  <si>
    <t>Кріплення труби ПВХ (2 шурупи) D=110мм, Hunter, Максі, білий</t>
  </si>
  <si>
    <t>Кріплення для муфти та зливу з ПВХ (2 шурупи) D=110мм, Hunter, Максі, білий</t>
  </si>
  <si>
    <t>Муфта D=110мм, Hunter, Максі, білий</t>
  </si>
  <si>
    <t>Коліно 112,5° D=110мм дворозтрубне, Hunter, Максі, білий</t>
  </si>
  <si>
    <t>Коліно 112,5° D=110мм, Hunter, Максі, білий</t>
  </si>
  <si>
    <t>Злив D=110мм, Hunter, Максі, білий</t>
  </si>
  <si>
    <t>Коліно 92,5° D=110мм, Hunter, Максі, білий</t>
  </si>
  <si>
    <t>Колено 135° D=110мм, Hunter, Максі, білий</t>
  </si>
  <si>
    <t>Ринва D=200мм, L=4м.п., Hunter, Шторм, сірий</t>
  </si>
  <si>
    <t>Kронштейн ринви ПВХ D=200мм, Hunter, Шторм, сірий</t>
  </si>
  <si>
    <t>З'єднувач ринв D=200мм, Hunter, Шторм, сірий</t>
  </si>
  <si>
    <t>Заглушка D=200мм, Hunter, Шторм, сірий</t>
  </si>
  <si>
    <t>Кут ринви 90° D=200мм, Hunter, Шторм, сірий</t>
  </si>
  <si>
    <t>Кут ринви 135° D=200мм, Hunter, Шторм, сірий</t>
  </si>
  <si>
    <t>Воронка  D=200 х 160мм, Hunter, Шторм, сірий</t>
  </si>
  <si>
    <t>Труба D=160мм, L=4м.п, Hunter, Шторм, сірий</t>
  </si>
  <si>
    <t>Перехідник для воронки D=160 х 110мм, Hunter, Шторм, сірий</t>
  </si>
  <si>
    <t>Кріплення труби ПВХ D=160мм, Hunter, Шторм, сірий</t>
  </si>
  <si>
    <t>Муфта D=160мм, Hunter, Шторм, сірий</t>
  </si>
  <si>
    <t>Коліно 92,5° D=160мм, Hunter, Шторм, сірий</t>
  </si>
  <si>
    <t>Коліно 135° D=160мм, Hunter, Шторм, сірий</t>
  </si>
  <si>
    <t>Коліно 112,5° D=160мм з двома муфтами, Hunter, Шторм, сірий</t>
  </si>
  <si>
    <t>Коліно 112,5° D=160мм, Hunter, Шторм, сірий</t>
  </si>
  <si>
    <t>Трійник 92,5° D=160мм, Hunter, Шторм, сірий</t>
  </si>
  <si>
    <t>Злив D=160мм, Hunter, Шторм, сірий</t>
  </si>
  <si>
    <t>Перехідник D=110 х 160мм, Hunter, Шторм, сірий</t>
  </si>
  <si>
    <t>Ревізія D=160мм, Hunter, Шторм, сірий</t>
  </si>
  <si>
    <t>Воронка D=110мм, Hunter, сірий</t>
  </si>
  <si>
    <t>Воронка D=82мм, Hunter, сірий</t>
  </si>
  <si>
    <t>Воронка D=160мм, Hunter, сірий</t>
  </si>
  <si>
    <t>Воронка балконна з муфтою D=82мм, Hunter, сірий</t>
  </si>
  <si>
    <t>Воронка балконна з муфтою D=110мм, Hunter, сірий</t>
  </si>
  <si>
    <t>Подовжувач кронштейну металевий</t>
  </si>
  <si>
    <t>Короб-дощоприймач D=82,74,110 x 110мм, Hunter</t>
  </si>
  <si>
    <t>Дощоприймач кровельний D=68 мм, Hunter, білий</t>
  </si>
  <si>
    <t>Дощоприймач кровельний D=68 мм, Hunter, коричневий</t>
  </si>
  <si>
    <t>Дощоприймач кровельний D=68 мм, Hunter, сірий</t>
  </si>
  <si>
    <t>Дощоприймач кровельний D=68 мм, Hunter, чорний</t>
  </si>
  <si>
    <t>Кошик колектор D=110 мм, Hunter, Максі, білий</t>
  </si>
  <si>
    <t>Воронка універсальна D=110мм, Hunter, сірий</t>
  </si>
  <si>
    <t>Дощоприймач кровельний круглої форми D=160мм, Hunter, сірий</t>
  </si>
  <si>
    <t>Перехідник D=74/82 x 110мм, Hunter, чорний</t>
  </si>
  <si>
    <t>Очисник, 118 мл</t>
  </si>
  <si>
    <t>Клей для ПВХ, 472мл</t>
  </si>
  <si>
    <t>Канал+армована решітка, L=1000мм, D=130мм, Hunter</t>
  </si>
  <si>
    <t>Заглушка з випуском х 110мм, D=130мм (2шт), Hunter</t>
  </si>
  <si>
    <t>Сітчастий фільтр х 110мм, Hunter</t>
  </si>
  <si>
    <t>Воронка тротуарна D=200 x 200мм, Hunter, темно сірий</t>
  </si>
  <si>
    <t>VA612-M2</t>
  </si>
  <si>
    <t>Хомут металевий для труби D=82мм без шпильки, 125 Браво, коричневий</t>
  </si>
  <si>
    <t>M2-160</t>
  </si>
  <si>
    <t>M2-220</t>
  </si>
  <si>
    <t>M2-160V</t>
  </si>
  <si>
    <t>M2-220V</t>
  </si>
  <si>
    <t>Шпилька металева хомута для труби L=160 мм, коричневий</t>
  </si>
  <si>
    <t>Шпилька металева хомута для труби L=160 мм, сталевий не фарбований</t>
  </si>
  <si>
    <t>Шпилька металева хомута для труби L=220 мм, коричневий</t>
  </si>
  <si>
    <t>Шпилька металева хомута для труби L=220 мм, сталевий не фарбований</t>
  </si>
  <si>
    <t>WA612-M2</t>
  </si>
  <si>
    <t>Хомут металевий для труби D=82мм без шпильки, 125 Браво, білий</t>
  </si>
  <si>
    <t>M2-160W</t>
  </si>
  <si>
    <t>M2-220W</t>
  </si>
  <si>
    <t>Шпилька металева хомута для труби L=160 мм, білий</t>
  </si>
  <si>
    <t>Шпилька металева хомута для труби L=220 мм, білий</t>
  </si>
  <si>
    <t>Клей для ПВХ, 250мл</t>
  </si>
  <si>
    <t>499-250</t>
  </si>
  <si>
    <t>Clean-250</t>
  </si>
  <si>
    <t>Очисник, 250 мл</t>
  </si>
  <si>
    <t>Позиції, виділені сірим кольором, постачаються під замовлення, термін поставки - 5-6 тижнів.</t>
  </si>
  <si>
    <t>Наявність товару у виробника та можливість поставки узгоджуються на кожне замовлення, термін поставки може бути збільшений у зимово-весняний період.</t>
  </si>
  <si>
    <t>!!! Виготовлення нестандартних зовнішніх та внутрішніх кутів ринв з перепадом по висоті - під замовлення. Вартість та термін поставки залежать від кількості замовлених одиниць та підтверджується письмово по запиту на протязі 3 робочих днів.</t>
  </si>
  <si>
    <t>*Позиції,  по яким змінені ціни, а також нові позиції виділені червоним кольором! - на момент оновлення прайс-листа</t>
  </si>
  <si>
    <t>WR907E</t>
  </si>
  <si>
    <t>VR907E / VR937</t>
  </si>
  <si>
    <t>* для заполнения таблицы Вам нужно ввести правильный артикул, иначе появится символ #Н/Д, т.е. ошибка.</t>
  </si>
  <si>
    <t>Воронка універсальна 68/74 мм, Hunter, білий</t>
  </si>
  <si>
    <t>Воронка універсальна 68/74 мм, Hunter, коричневий</t>
  </si>
  <si>
    <t>Воронка універсальна 68/74 мм, Hunter, чорний</t>
  </si>
  <si>
    <t>КУРС</t>
  </si>
  <si>
    <t>GS532</t>
  </si>
  <si>
    <t>Труба з муфтою D=160мм, L=4м.п, Hunter, Шторм, сірий</t>
  </si>
  <si>
    <t>VR031</t>
  </si>
  <si>
    <t>WR031</t>
  </si>
  <si>
    <t>Кут ринви 135° D=76мм, Hunter, Міні, білий</t>
  </si>
  <si>
    <t>Кут ринви 135° D=76мм, Hunter, Міні, коричневий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</si>
</sst>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d/m/yyyy;@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,##0.00&quot; грн.&quot;"/>
    <numFmt numFmtId="198" formatCode="#,##0.00[$₴-422]"/>
    <numFmt numFmtId="199" formatCode="0.00000"/>
    <numFmt numFmtId="200" formatCode="0.000000"/>
  </numFmts>
  <fonts count="71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GothicRus"/>
      <family val="1"/>
    </font>
    <font>
      <b/>
      <sz val="9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7"/>
      <name val="Arial Unicode MS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sz val="11"/>
      <name val="Arial Unicode MS"/>
      <family val="2"/>
    </font>
    <font>
      <sz val="11"/>
      <name val="Arial Narrow"/>
      <family val="2"/>
    </font>
    <font>
      <b/>
      <u val="double"/>
      <sz val="11"/>
      <color indexed="16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57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sz val="9"/>
      <color indexed="10"/>
      <name val="Tahoma"/>
      <family val="2"/>
    </font>
    <font>
      <sz val="9"/>
      <name val="Arial Narrow"/>
      <family val="2"/>
    </font>
    <font>
      <sz val="10"/>
      <name val="Arial Narrow"/>
      <family val="2"/>
    </font>
    <font>
      <b/>
      <sz val="11"/>
      <color indexed="10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26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62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189" fontId="8" fillId="0" borderId="12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left"/>
      <protection/>
    </xf>
    <xf numFmtId="2" fontId="16" fillId="0" borderId="10" xfId="0" applyNumberFormat="1" applyFont="1" applyBorder="1" applyAlignment="1" applyProtection="1">
      <alignment horizontal="center" vertical="center"/>
      <protection hidden="1"/>
    </xf>
    <xf numFmtId="2" fontId="16" fillId="0" borderId="10" xfId="0" applyNumberFormat="1" applyFont="1" applyFill="1" applyBorder="1" applyAlignment="1" applyProtection="1">
      <alignment horizontal="center" vertical="center"/>
      <protection hidden="1"/>
    </xf>
    <xf numFmtId="2" fontId="16" fillId="24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1" fillId="24" borderId="16" xfId="0" applyNumberFormat="1" applyFont="1" applyFill="1" applyBorder="1" applyAlignment="1" applyProtection="1">
      <alignment horizontal="left"/>
      <protection/>
    </xf>
    <xf numFmtId="0" fontId="11" fillId="0" borderId="17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 vertical="center"/>
    </xf>
    <xf numFmtId="0" fontId="17" fillId="2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0" borderId="18" xfId="0" applyFont="1" applyFill="1" applyBorder="1" applyAlignment="1">
      <alignment horizontal="center"/>
    </xf>
    <xf numFmtId="0" fontId="22" fillId="30" borderId="19" xfId="0" applyFont="1" applyFill="1" applyBorder="1" applyAlignment="1">
      <alignment/>
    </xf>
    <xf numFmtId="0" fontId="0" fillId="3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0" borderId="19" xfId="0" applyFont="1" applyFill="1" applyBorder="1" applyAlignment="1">
      <alignment/>
    </xf>
    <xf numFmtId="0" fontId="24" fillId="30" borderId="19" xfId="0" applyFont="1" applyFill="1" applyBorder="1" applyAlignment="1">
      <alignment/>
    </xf>
    <xf numFmtId="0" fontId="0" fillId="30" borderId="20" xfId="0" applyFont="1" applyFill="1" applyBorder="1" applyAlignment="1">
      <alignment/>
    </xf>
    <xf numFmtId="0" fontId="24" fillId="0" borderId="0" xfId="58" applyFont="1">
      <alignment/>
      <protection/>
    </xf>
    <xf numFmtId="0" fontId="0" fillId="24" borderId="0" xfId="0" applyFont="1" applyFill="1" applyAlignment="1">
      <alignment wrapText="1"/>
    </xf>
    <xf numFmtId="0" fontId="4" fillId="30" borderId="13" xfId="0" applyFont="1" applyFill="1" applyBorder="1" applyAlignment="1">
      <alignment horizontal="center"/>
    </xf>
    <xf numFmtId="0" fontId="10" fillId="0" borderId="10" xfId="56" applyFont="1" applyFill="1" applyBorder="1">
      <alignment/>
      <protection/>
    </xf>
    <xf numFmtId="0" fontId="10" fillId="0" borderId="10" xfId="56" applyNumberFormat="1" applyFont="1" applyFill="1" applyBorder="1">
      <alignment/>
      <protection/>
    </xf>
    <xf numFmtId="0" fontId="11" fillId="0" borderId="0" xfId="56" applyFont="1" applyFill="1" applyBorder="1">
      <alignment/>
      <protection/>
    </xf>
    <xf numFmtId="2" fontId="27" fillId="0" borderId="21" xfId="0" applyNumberFormat="1" applyFont="1" applyBorder="1" applyAlignment="1">
      <alignment/>
    </xf>
    <xf numFmtId="2" fontId="27" fillId="0" borderId="22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2" fontId="27" fillId="24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" fontId="28" fillId="24" borderId="10" xfId="35" applyNumberFormat="1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33" applyFont="1" applyFill="1" applyBorder="1" applyAlignment="1">
      <alignment horizontal="left" vertical="center"/>
      <protection/>
    </xf>
    <xf numFmtId="0" fontId="28" fillId="0" borderId="0" xfId="35" applyFont="1" applyFill="1">
      <alignment/>
      <protection/>
    </xf>
    <xf numFmtId="2" fontId="28" fillId="0" borderId="0" xfId="35" applyNumberFormat="1" applyFont="1" applyFill="1">
      <alignment/>
      <protection/>
    </xf>
    <xf numFmtId="2" fontId="28" fillId="0" borderId="0" xfId="35" applyNumberFormat="1" applyFont="1" applyFill="1" applyAlignment="1">
      <alignment horizontal="center"/>
      <protection/>
    </xf>
    <xf numFmtId="0" fontId="31" fillId="0" borderId="0" xfId="0" applyFont="1" applyFill="1" applyBorder="1" applyAlignment="1">
      <alignment horizontal="left" vertical="center"/>
    </xf>
    <xf numFmtId="0" fontId="32" fillId="31" borderId="24" xfId="35" applyFont="1" applyFill="1" applyBorder="1" applyAlignment="1">
      <alignment horizontal="right" vertical="center"/>
      <protection/>
    </xf>
    <xf numFmtId="188" fontId="32" fillId="31" borderId="24" xfId="35" applyNumberFormat="1" applyFont="1" applyFill="1" applyBorder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28" fillId="0" borderId="25" xfId="34" applyFont="1" applyFill="1" applyBorder="1" applyAlignment="1">
      <alignment horizontal="center" vertical="center"/>
      <protection/>
    </xf>
    <xf numFmtId="0" fontId="30" fillId="30" borderId="26" xfId="34" applyFont="1" applyFill="1" applyBorder="1" applyAlignment="1">
      <alignment horizontal="left" vertical="center"/>
      <protection/>
    </xf>
    <xf numFmtId="49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34" applyNumberFormat="1" applyFont="1" applyFill="1" applyAlignment="1">
      <alignment horizontal="center" vertical="center"/>
      <protection/>
    </xf>
    <xf numFmtId="0" fontId="28" fillId="0" borderId="0" xfId="34" applyFont="1" applyFill="1" applyAlignment="1">
      <alignment horizontal="center" vertical="center"/>
      <protection/>
    </xf>
    <xf numFmtId="0" fontId="30" fillId="0" borderId="15" xfId="0" applyNumberFormat="1" applyFont="1" applyFill="1" applyBorder="1" applyAlignment="1" applyProtection="1">
      <alignment horizontal="left"/>
      <protection/>
    </xf>
    <xf numFmtId="0" fontId="28" fillId="0" borderId="27" xfId="0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0" xfId="34" applyNumberFormat="1" applyFont="1" applyFill="1" applyBorder="1" applyAlignment="1">
      <alignment horizontal="center" vertical="center"/>
      <protection/>
    </xf>
    <xf numFmtId="1" fontId="28" fillId="0" borderId="10" xfId="35" applyNumberFormat="1" applyFont="1" applyBorder="1" applyAlignment="1">
      <alignment horizontal="center"/>
      <protection/>
    </xf>
    <xf numFmtId="1" fontId="28" fillId="0" borderId="10" xfId="35" applyNumberFormat="1" applyFont="1" applyFill="1" applyBorder="1" applyAlignment="1">
      <alignment horizontal="center"/>
      <protection/>
    </xf>
    <xf numFmtId="0" fontId="30" fillId="24" borderId="15" xfId="0" applyNumberFormat="1" applyFont="1" applyFill="1" applyBorder="1" applyAlignment="1" applyProtection="1">
      <alignment horizontal="left"/>
      <protection/>
    </xf>
    <xf numFmtId="0" fontId="28" fillId="24" borderId="27" xfId="0" applyFont="1" applyFill="1" applyBorder="1" applyAlignment="1">
      <alignment horizontal="left" vertical="center"/>
    </xf>
    <xf numFmtId="49" fontId="28" fillId="24" borderId="10" xfId="0" applyNumberFormat="1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28" fillId="0" borderId="15" xfId="34" applyFont="1" applyFill="1" applyBorder="1" applyAlignment="1">
      <alignment horizontal="center" vertical="center"/>
      <protection/>
    </xf>
    <xf numFmtId="0" fontId="30" fillId="30" borderId="28" xfId="34" applyFont="1" applyFill="1" applyBorder="1" applyAlignment="1">
      <alignment horizontal="left" vertical="center"/>
      <protection/>
    </xf>
    <xf numFmtId="0" fontId="30" fillId="24" borderId="17" xfId="0" applyNumberFormat="1" applyFont="1" applyFill="1" applyBorder="1" applyAlignment="1" applyProtection="1">
      <alignment horizontal="left"/>
      <protection/>
    </xf>
    <xf numFmtId="0" fontId="28" fillId="24" borderId="29" xfId="0" applyFont="1" applyFill="1" applyBorder="1" applyAlignment="1">
      <alignment horizontal="left" vertical="center"/>
    </xf>
    <xf numFmtId="2" fontId="28" fillId="0" borderId="30" xfId="34" applyNumberFormat="1" applyFont="1" applyFill="1" applyBorder="1" applyAlignment="1">
      <alignment horizontal="center" vertical="center"/>
      <protection/>
    </xf>
    <xf numFmtId="49" fontId="28" fillId="24" borderId="31" xfId="0" applyNumberFormat="1" applyFont="1" applyFill="1" applyBorder="1" applyAlignment="1">
      <alignment horizontal="center" vertical="center"/>
    </xf>
    <xf numFmtId="2" fontId="28" fillId="0" borderId="32" xfId="34" applyNumberFormat="1" applyFont="1" applyFill="1" applyBorder="1" applyAlignment="1">
      <alignment horizontal="center" vertical="center"/>
      <protection/>
    </xf>
    <xf numFmtId="2" fontId="28" fillId="0" borderId="21" xfId="34" applyNumberFormat="1" applyFont="1" applyFill="1" applyBorder="1" applyAlignment="1">
      <alignment horizontal="center" vertical="center"/>
      <protection/>
    </xf>
    <xf numFmtId="0" fontId="30" fillId="0" borderId="25" xfId="0" applyNumberFormat="1" applyFont="1" applyFill="1" applyBorder="1" applyAlignment="1" applyProtection="1">
      <alignment horizontal="left"/>
      <protection/>
    </xf>
    <xf numFmtId="0" fontId="28" fillId="0" borderId="33" xfId="0" applyFont="1" applyFill="1" applyBorder="1" applyAlignment="1">
      <alignment horizontal="left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 applyProtection="1">
      <alignment horizontal="left"/>
      <protection/>
    </xf>
    <xf numFmtId="0" fontId="34" fillId="0" borderId="0" xfId="58" applyFont="1">
      <alignment/>
      <protection/>
    </xf>
    <xf numFmtId="0" fontId="28" fillId="0" borderId="0" xfId="0" applyFont="1" applyFill="1" applyBorder="1" applyAlignment="1">
      <alignment/>
    </xf>
    <xf numFmtId="0" fontId="30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NumberFormat="1" applyFont="1" applyFill="1" applyBorder="1" applyAlignment="1" applyProtection="1">
      <alignment horizontal="left"/>
      <protection/>
    </xf>
    <xf numFmtId="0" fontId="30" fillId="24" borderId="16" xfId="0" applyNumberFormat="1" applyFont="1" applyFill="1" applyBorder="1" applyAlignment="1" applyProtection="1">
      <alignment horizontal="left"/>
      <protection/>
    </xf>
    <xf numFmtId="2" fontId="27" fillId="32" borderId="23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0" fontId="37" fillId="24" borderId="27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38" fillId="24" borderId="10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39" fillId="0" borderId="31" xfId="0" applyFont="1" applyBorder="1" applyAlignment="1" applyProtection="1">
      <alignment horizontal="center"/>
      <protection locked="0"/>
    </xf>
    <xf numFmtId="0" fontId="39" fillId="0" borderId="30" xfId="0" applyFont="1" applyBorder="1" applyAlignment="1" applyProtection="1">
      <alignment horizontal="center"/>
      <protection locked="0"/>
    </xf>
    <xf numFmtId="2" fontId="28" fillId="24" borderId="31" xfId="34" applyNumberFormat="1" applyFont="1" applyFill="1" applyBorder="1" applyAlignment="1">
      <alignment horizontal="center" vertical="center"/>
      <protection/>
    </xf>
    <xf numFmtId="2" fontId="28" fillId="24" borderId="22" xfId="34" applyNumberFormat="1" applyFont="1" applyFill="1" applyBorder="1" applyAlignment="1">
      <alignment horizontal="center" vertical="center"/>
      <protection/>
    </xf>
    <xf numFmtId="2" fontId="30" fillId="0" borderId="10" xfId="34" applyNumberFormat="1" applyFont="1" applyFill="1" applyBorder="1" applyAlignment="1">
      <alignment horizontal="center" vertical="center"/>
      <protection/>
    </xf>
    <xf numFmtId="2" fontId="30" fillId="0" borderId="21" xfId="34" applyNumberFormat="1" applyFont="1" applyFill="1" applyBorder="1" applyAlignment="1">
      <alignment horizontal="center" vertical="center"/>
      <protection/>
    </xf>
    <xf numFmtId="2" fontId="30" fillId="24" borderId="10" xfId="34" applyNumberFormat="1" applyFont="1" applyFill="1" applyBorder="1" applyAlignment="1">
      <alignment horizontal="center" vertical="center"/>
      <protection/>
    </xf>
    <xf numFmtId="2" fontId="28" fillId="24" borderId="10" xfId="34" applyNumberFormat="1" applyFont="1" applyFill="1" applyBorder="1" applyAlignment="1">
      <alignment horizontal="center" vertical="center"/>
      <protection/>
    </xf>
    <xf numFmtId="2" fontId="28" fillId="24" borderId="21" xfId="34" applyNumberFormat="1" applyFont="1" applyFill="1" applyBorder="1" applyAlignment="1">
      <alignment horizontal="center" vertical="center"/>
      <protection/>
    </xf>
    <xf numFmtId="0" fontId="38" fillId="24" borderId="29" xfId="0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left"/>
      <protection/>
    </xf>
    <xf numFmtId="2" fontId="27" fillId="0" borderId="21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center" vertical="center"/>
    </xf>
    <xf numFmtId="2" fontId="68" fillId="0" borderId="10" xfId="34" applyNumberFormat="1" applyFont="1" applyFill="1" applyBorder="1" applyAlignment="1">
      <alignment horizontal="center" vertical="center"/>
      <protection/>
    </xf>
    <xf numFmtId="0" fontId="30" fillId="33" borderId="15" xfId="0" applyNumberFormat="1" applyFont="1" applyFill="1" applyBorder="1" applyAlignment="1" applyProtection="1">
      <alignment horizontal="left"/>
      <protection/>
    </xf>
    <xf numFmtId="0" fontId="28" fillId="33" borderId="27" xfId="0" applyFont="1" applyFill="1" applyBorder="1" applyAlignment="1">
      <alignment horizontal="left" vertical="center"/>
    </xf>
    <xf numFmtId="0" fontId="30" fillId="33" borderId="25" xfId="0" applyNumberFormat="1" applyFont="1" applyFill="1" applyBorder="1" applyAlignment="1" applyProtection="1">
      <alignment horizontal="left"/>
      <protection/>
    </xf>
    <xf numFmtId="0" fontId="28" fillId="33" borderId="33" xfId="0" applyFont="1" applyFill="1" applyBorder="1" applyAlignment="1">
      <alignment horizontal="left" vertical="center"/>
    </xf>
    <xf numFmtId="49" fontId="28" fillId="33" borderId="30" xfId="0" applyNumberFormat="1" applyFont="1" applyFill="1" applyBorder="1" applyAlignment="1">
      <alignment horizontal="center" vertical="center"/>
    </xf>
    <xf numFmtId="2" fontId="28" fillId="33" borderId="30" xfId="34" applyNumberFormat="1" applyFont="1" applyFill="1" applyBorder="1" applyAlignment="1">
      <alignment horizontal="center" vertical="center"/>
      <protection/>
    </xf>
    <xf numFmtId="2" fontId="28" fillId="33" borderId="32" xfId="34" applyNumberFormat="1" applyFont="1" applyFill="1" applyBorder="1" applyAlignment="1">
      <alignment horizontal="center" vertical="center"/>
      <protection/>
    </xf>
    <xf numFmtId="49" fontId="28" fillId="33" borderId="10" xfId="0" applyNumberFormat="1" applyFont="1" applyFill="1" applyBorder="1" applyAlignment="1">
      <alignment horizontal="center" vertical="center"/>
    </xf>
    <xf numFmtId="2" fontId="68" fillId="0" borderId="0" xfId="34" applyNumberFormat="1" applyFont="1" applyFill="1" applyAlignment="1">
      <alignment horizontal="center" vertical="center"/>
      <protection/>
    </xf>
    <xf numFmtId="198" fontId="30" fillId="0" borderId="10" xfId="0" applyNumberFormat="1" applyFont="1" applyFill="1" applyBorder="1" applyAlignment="1">
      <alignment horizontal="center" vertical="center"/>
    </xf>
    <xf numFmtId="0" fontId="35" fillId="30" borderId="34" xfId="58" applyFont="1" applyFill="1" applyBorder="1">
      <alignment/>
      <protection/>
    </xf>
    <xf numFmtId="0" fontId="28" fillId="30" borderId="0" xfId="0" applyFont="1" applyFill="1" applyBorder="1" applyAlignment="1">
      <alignment/>
    </xf>
    <xf numFmtId="49" fontId="28" fillId="30" borderId="0" xfId="0" applyNumberFormat="1" applyFont="1" applyFill="1" applyBorder="1" applyAlignment="1">
      <alignment/>
    </xf>
    <xf numFmtId="2" fontId="28" fillId="30" borderId="0" xfId="0" applyNumberFormat="1" applyFont="1" applyFill="1" applyBorder="1" applyAlignment="1">
      <alignment/>
    </xf>
    <xf numFmtId="2" fontId="28" fillId="30" borderId="35" xfId="0" applyNumberFormat="1" applyFont="1" applyFill="1" applyBorder="1" applyAlignment="1">
      <alignment/>
    </xf>
    <xf numFmtId="2" fontId="30" fillId="24" borderId="21" xfId="34" applyNumberFormat="1" applyFont="1" applyFill="1" applyBorder="1" applyAlignment="1">
      <alignment horizontal="center" vertical="center"/>
      <protection/>
    </xf>
    <xf numFmtId="2" fontId="30" fillId="24" borderId="31" xfId="34" applyNumberFormat="1" applyFont="1" applyFill="1" applyBorder="1" applyAlignment="1">
      <alignment horizontal="center" vertical="center"/>
      <protection/>
    </xf>
    <xf numFmtId="2" fontId="30" fillId="24" borderId="22" xfId="34" applyNumberFormat="1" applyFont="1" applyFill="1" applyBorder="1" applyAlignment="1">
      <alignment horizontal="center" vertical="center"/>
      <protection/>
    </xf>
    <xf numFmtId="0" fontId="30" fillId="0" borderId="17" xfId="0" applyNumberFormat="1" applyFont="1" applyFill="1" applyBorder="1" applyAlignment="1" applyProtection="1">
      <alignment horizontal="left"/>
      <protection/>
    </xf>
    <xf numFmtId="0" fontId="38" fillId="0" borderId="29" xfId="0" applyFont="1" applyFill="1" applyBorder="1" applyAlignment="1">
      <alignment horizontal="left" vertical="center"/>
    </xf>
    <xf numFmtId="2" fontId="30" fillId="33" borderId="30" xfId="34" applyNumberFormat="1" applyFont="1" applyFill="1" applyBorder="1" applyAlignment="1">
      <alignment horizontal="center" vertical="center"/>
      <protection/>
    </xf>
    <xf numFmtId="2" fontId="30" fillId="33" borderId="32" xfId="34" applyNumberFormat="1" applyFont="1" applyFill="1" applyBorder="1" applyAlignment="1">
      <alignment horizontal="center" vertical="center"/>
      <protection/>
    </xf>
    <xf numFmtId="2" fontId="30" fillId="33" borderId="10" xfId="34" applyNumberFormat="1" applyFont="1" applyFill="1" applyBorder="1" applyAlignment="1">
      <alignment horizontal="center" vertical="center"/>
      <protection/>
    </xf>
    <xf numFmtId="2" fontId="30" fillId="33" borderId="21" xfId="34" applyNumberFormat="1" applyFont="1" applyFill="1" applyBorder="1" applyAlignment="1">
      <alignment horizontal="center" vertical="center"/>
      <protection/>
    </xf>
    <xf numFmtId="9" fontId="28" fillId="0" borderId="0" xfId="34" applyNumberFormat="1" applyFont="1" applyFill="1" applyAlignment="1">
      <alignment horizontal="center" vertical="center"/>
      <protection/>
    </xf>
    <xf numFmtId="2" fontId="30" fillId="0" borderId="0" xfId="34" applyNumberFormat="1" applyFont="1" applyFill="1" applyAlignment="1">
      <alignment horizontal="center" vertical="center"/>
      <protection/>
    </xf>
    <xf numFmtId="2" fontId="27" fillId="0" borderId="23" xfId="0" applyNumberFormat="1" applyFont="1" applyFill="1" applyBorder="1" applyAlignment="1">
      <alignment/>
    </xf>
    <xf numFmtId="0" fontId="69" fillId="0" borderId="10" xfId="0" applyNumberFormat="1" applyFont="1" applyFill="1" applyBorder="1" applyAlignment="1" applyProtection="1">
      <alignment horizontal="left"/>
      <protection/>
    </xf>
    <xf numFmtId="43" fontId="28" fillId="0" borderId="0" xfId="66" applyFont="1" applyFill="1" applyAlignment="1">
      <alignment horizontal="center" vertical="center"/>
    </xf>
    <xf numFmtId="2" fontId="28" fillId="33" borderId="10" xfId="34" applyNumberFormat="1" applyFont="1" applyFill="1" applyBorder="1" applyAlignment="1">
      <alignment horizontal="center" vertical="center"/>
      <protection/>
    </xf>
    <xf numFmtId="0" fontId="69" fillId="34" borderId="13" xfId="35" applyFont="1" applyFill="1" applyBorder="1" applyAlignment="1">
      <alignment horizontal="center" vertical="center"/>
      <protection/>
    </xf>
    <xf numFmtId="0" fontId="69" fillId="34" borderId="13" xfId="35" applyFont="1" applyFill="1" applyBorder="1" applyAlignment="1">
      <alignment horizontal="center" vertical="center" wrapText="1"/>
      <protection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31" xfId="34" applyNumberFormat="1" applyFont="1" applyFill="1" applyBorder="1" applyAlignment="1">
      <alignment horizontal="center" vertical="center"/>
      <protection/>
    </xf>
    <xf numFmtId="0" fontId="30" fillId="0" borderId="27" xfId="0" applyFont="1" applyFill="1" applyBorder="1" applyAlignment="1">
      <alignment horizontal="left" vertical="center"/>
    </xf>
    <xf numFmtId="2" fontId="30" fillId="0" borderId="30" xfId="34" applyNumberFormat="1" applyFont="1" applyFill="1" applyBorder="1" applyAlignment="1">
      <alignment horizontal="center" vertical="center"/>
      <protection/>
    </xf>
    <xf numFmtId="2" fontId="30" fillId="0" borderId="32" xfId="34" applyNumberFormat="1" applyFont="1" applyFill="1" applyBorder="1" applyAlignment="1">
      <alignment horizontal="center" vertical="center"/>
      <protection/>
    </xf>
    <xf numFmtId="1" fontId="30" fillId="0" borderId="10" xfId="35" applyNumberFormat="1" applyFont="1" applyFill="1" applyBorder="1" applyAlignment="1">
      <alignment horizontal="center"/>
      <protection/>
    </xf>
    <xf numFmtId="9" fontId="28" fillId="0" borderId="0" xfId="63" applyFont="1" applyFill="1" applyAlignment="1">
      <alignment horizontal="center" vertical="center"/>
    </xf>
    <xf numFmtId="198" fontId="69" fillId="0" borderId="10" xfId="0" applyNumberFormat="1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left" vertical="center"/>
    </xf>
    <xf numFmtId="2" fontId="28" fillId="33" borderId="21" xfId="34" applyNumberFormat="1" applyFont="1" applyFill="1" applyBorder="1" applyAlignment="1">
      <alignment horizontal="center" vertical="center"/>
      <protection/>
    </xf>
    <xf numFmtId="0" fontId="69" fillId="0" borderId="15" xfId="0" applyNumberFormat="1" applyFont="1" applyFill="1" applyBorder="1" applyAlignment="1" applyProtection="1">
      <alignment horizontal="left"/>
      <protection/>
    </xf>
    <xf numFmtId="0" fontId="68" fillId="0" borderId="27" xfId="0" applyFont="1" applyFill="1" applyBorder="1" applyAlignment="1">
      <alignment horizontal="left" vertical="center"/>
    </xf>
    <xf numFmtId="1" fontId="68" fillId="0" borderId="10" xfId="35" applyNumberFormat="1" applyFont="1" applyFill="1" applyBorder="1" applyAlignment="1">
      <alignment horizontal="center"/>
      <protection/>
    </xf>
    <xf numFmtId="2" fontId="68" fillId="0" borderId="10" xfId="0" applyNumberFormat="1" applyFont="1" applyFill="1" applyBorder="1" applyAlignment="1">
      <alignment horizontal="center" vertical="center"/>
    </xf>
    <xf numFmtId="2" fontId="69" fillId="0" borderId="10" xfId="34" applyNumberFormat="1" applyFont="1" applyFill="1" applyBorder="1" applyAlignment="1">
      <alignment horizontal="center" vertical="center"/>
      <protection/>
    </xf>
    <xf numFmtId="2" fontId="69" fillId="0" borderId="21" xfId="34" applyNumberFormat="1" applyFont="1" applyFill="1" applyBorder="1" applyAlignment="1">
      <alignment horizontal="center" vertical="center"/>
      <protection/>
    </xf>
    <xf numFmtId="0" fontId="69" fillId="24" borderId="15" xfId="0" applyNumberFormat="1" applyFont="1" applyFill="1" applyBorder="1" applyAlignment="1" applyProtection="1">
      <alignment horizontal="left"/>
      <protection/>
    </xf>
    <xf numFmtId="2" fontId="69" fillId="24" borderId="10" xfId="34" applyNumberFormat="1" applyFont="1" applyFill="1" applyBorder="1" applyAlignment="1">
      <alignment horizontal="center" vertical="center"/>
      <protection/>
    </xf>
    <xf numFmtId="2" fontId="69" fillId="0" borderId="10" xfId="0" applyNumberFormat="1" applyFont="1" applyFill="1" applyBorder="1" applyAlignment="1">
      <alignment horizontal="center" vertical="center"/>
    </xf>
    <xf numFmtId="0" fontId="69" fillId="24" borderId="27" xfId="0" applyFont="1" applyFill="1" applyBorder="1" applyAlignment="1">
      <alignment horizontal="left" vertical="center"/>
    </xf>
    <xf numFmtId="1" fontId="69" fillId="24" borderId="10" xfId="35" applyNumberFormat="1" applyFont="1" applyFill="1" applyBorder="1" applyAlignment="1">
      <alignment horizontal="center"/>
      <protection/>
    </xf>
    <xf numFmtId="2" fontId="69" fillId="24" borderId="10" xfId="0" applyNumberFormat="1" applyFont="1" applyFill="1" applyBorder="1" applyAlignment="1">
      <alignment horizontal="center" vertical="center"/>
    </xf>
    <xf numFmtId="2" fontId="69" fillId="24" borderId="21" xfId="34" applyNumberFormat="1" applyFont="1" applyFill="1" applyBorder="1" applyAlignment="1">
      <alignment horizontal="center" vertical="center"/>
      <protection/>
    </xf>
    <xf numFmtId="0" fontId="69" fillId="0" borderId="27" xfId="0" applyFont="1" applyFill="1" applyBorder="1" applyAlignment="1">
      <alignment horizontal="left" vertical="center"/>
    </xf>
    <xf numFmtId="1" fontId="69" fillId="0" borderId="10" xfId="35" applyNumberFormat="1" applyFont="1" applyFill="1" applyBorder="1" applyAlignment="1">
      <alignment horizontal="center"/>
      <protection/>
    </xf>
    <xf numFmtId="2" fontId="69" fillId="33" borderId="10" xfId="0" applyNumberFormat="1" applyFont="1" applyFill="1" applyBorder="1" applyAlignment="1">
      <alignment horizontal="center" vertical="center"/>
    </xf>
    <xf numFmtId="2" fontId="68" fillId="24" borderId="10" xfId="34" applyNumberFormat="1" applyFont="1" applyFill="1" applyBorder="1" applyAlignment="1">
      <alignment horizontal="center" vertical="center"/>
      <protection/>
    </xf>
    <xf numFmtId="2" fontId="68" fillId="24" borderId="10" xfId="0" applyNumberFormat="1" applyFont="1" applyFill="1" applyBorder="1" applyAlignment="1">
      <alignment horizontal="center" vertical="center"/>
    </xf>
    <xf numFmtId="2" fontId="68" fillId="24" borderId="21" xfId="34" applyNumberFormat="1" applyFont="1" applyFill="1" applyBorder="1" applyAlignment="1">
      <alignment horizontal="center" vertical="center"/>
      <protection/>
    </xf>
    <xf numFmtId="0" fontId="28" fillId="0" borderId="0" xfId="34" applyFont="1" applyFill="1" applyAlignment="1">
      <alignment horizontal="left" vertical="center"/>
      <protection/>
    </xf>
    <xf numFmtId="2" fontId="68" fillId="0" borderId="21" xfId="34" applyNumberFormat="1" applyFont="1" applyFill="1" applyBorder="1" applyAlignment="1">
      <alignment horizontal="center" vertical="center"/>
      <protection/>
    </xf>
    <xf numFmtId="0" fontId="12" fillId="0" borderId="3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30" fillId="31" borderId="38" xfId="34" applyFont="1" applyFill="1" applyBorder="1" applyAlignment="1">
      <alignment horizontal="left" vertical="center"/>
      <protection/>
    </xf>
    <xf numFmtId="0" fontId="30" fillId="31" borderId="39" xfId="34" applyFont="1" applyFill="1" applyBorder="1" applyAlignment="1">
      <alignment horizontal="left" vertical="center"/>
      <protection/>
    </xf>
    <xf numFmtId="0" fontId="30" fillId="31" borderId="40" xfId="34" applyFont="1" applyFill="1" applyBorder="1" applyAlignment="1">
      <alignment horizontal="left" vertical="center"/>
      <protection/>
    </xf>
    <xf numFmtId="14" fontId="3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33" fillId="0" borderId="41" xfId="34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49" fontId="33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3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5" fillId="30" borderId="45" xfId="58" applyFont="1" applyFill="1" applyBorder="1" applyAlignment="1">
      <alignment horizontal="left" wrapText="1"/>
      <protection/>
    </xf>
    <xf numFmtId="0" fontId="35" fillId="30" borderId="11" xfId="58" applyFont="1" applyFill="1" applyBorder="1" applyAlignment="1">
      <alignment horizontal="left" wrapText="1"/>
      <protection/>
    </xf>
    <xf numFmtId="0" fontId="35" fillId="30" borderId="46" xfId="58" applyFont="1" applyFill="1" applyBorder="1" applyAlignment="1">
      <alignment horizontal="left" wrapText="1"/>
      <protection/>
    </xf>
    <xf numFmtId="0" fontId="35" fillId="30" borderId="47" xfId="58" applyFont="1" applyFill="1" applyBorder="1" applyAlignment="1">
      <alignment horizontal="left" wrapText="1"/>
      <protection/>
    </xf>
    <xf numFmtId="0" fontId="35" fillId="30" borderId="48" xfId="58" applyFont="1" applyFill="1" applyBorder="1" applyAlignment="1">
      <alignment horizontal="left" wrapText="1"/>
      <protection/>
    </xf>
    <xf numFmtId="0" fontId="35" fillId="30" borderId="49" xfId="58" applyFont="1" applyFill="1" applyBorder="1" applyAlignment="1">
      <alignment horizontal="left" wrapText="1"/>
      <protection/>
    </xf>
    <xf numFmtId="0" fontId="30" fillId="31" borderId="47" xfId="34" applyFont="1" applyFill="1" applyBorder="1" applyAlignment="1">
      <alignment horizontal="left" vertical="center"/>
      <protection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16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38" xfId="0" applyFont="1" applyBorder="1" applyAlignment="1">
      <alignment/>
    </xf>
    <xf numFmtId="0" fontId="27" fillId="0" borderId="40" xfId="0" applyFont="1" applyBorder="1" applyAlignment="1">
      <alignment/>
    </xf>
    <xf numFmtId="0" fontId="11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27" fillId="0" borderId="53" xfId="0" applyFont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11" fillId="0" borderId="51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56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_full_proect2" xfId="33"/>
    <cellStyle name="Normal_Price_POLO-11.11.02" xfId="34"/>
    <cellStyle name="Normal_TPK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Прайс-лист Marley 24.03.200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38100</xdr:rowOff>
    </xdr:from>
    <xdr:to>
      <xdr:col>5</xdr:col>
      <xdr:colOff>676275</xdr:colOff>
      <xdr:row>6</xdr:row>
      <xdr:rowOff>361950</xdr:rowOff>
    </xdr:to>
    <xdr:pic>
      <xdr:nvPicPr>
        <xdr:cNvPr id="1" name="Picture 2" descr="Воро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0383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</xdr:row>
      <xdr:rowOff>38100</xdr:rowOff>
    </xdr:from>
    <xdr:to>
      <xdr:col>5</xdr:col>
      <xdr:colOff>666750</xdr:colOff>
      <xdr:row>4</xdr:row>
      <xdr:rowOff>352425</xdr:rowOff>
    </xdr:to>
    <xdr:pic>
      <xdr:nvPicPr>
        <xdr:cNvPr id="2" name="Picture 3" descr="Крепление желоба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10125" y="127635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7</xdr:row>
      <xdr:rowOff>28575</xdr:rowOff>
    </xdr:from>
    <xdr:to>
      <xdr:col>5</xdr:col>
      <xdr:colOff>752475</xdr:colOff>
      <xdr:row>7</xdr:row>
      <xdr:rowOff>333375</xdr:rowOff>
    </xdr:to>
    <xdr:pic>
      <xdr:nvPicPr>
        <xdr:cNvPr id="3" name="Picture 5" descr="Жело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240982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25</xdr:row>
      <xdr:rowOff>85725</xdr:rowOff>
    </xdr:from>
    <xdr:to>
      <xdr:col>5</xdr:col>
      <xdr:colOff>657225</xdr:colOff>
      <xdr:row>25</xdr:row>
      <xdr:rowOff>276225</xdr:rowOff>
    </xdr:to>
    <xdr:pic>
      <xdr:nvPicPr>
        <xdr:cNvPr id="4" name="Picture 8" descr="Труб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93249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26</xdr:row>
      <xdr:rowOff>28575</xdr:rowOff>
    </xdr:from>
    <xdr:to>
      <xdr:col>5</xdr:col>
      <xdr:colOff>695325</xdr:colOff>
      <xdr:row>26</xdr:row>
      <xdr:rowOff>361950</xdr:rowOff>
    </xdr:to>
    <xdr:pic>
      <xdr:nvPicPr>
        <xdr:cNvPr id="5" name="Picture 9" descr="Угол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96488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27</xdr:row>
      <xdr:rowOff>28575</xdr:rowOff>
    </xdr:from>
    <xdr:to>
      <xdr:col>5</xdr:col>
      <xdr:colOff>657225</xdr:colOff>
      <xdr:row>27</xdr:row>
      <xdr:rowOff>361950</xdr:rowOff>
    </xdr:to>
    <xdr:pic>
      <xdr:nvPicPr>
        <xdr:cNvPr id="6" name="Picture 10" descr="Угол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00298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28</xdr:row>
      <xdr:rowOff>28575</xdr:rowOff>
    </xdr:from>
    <xdr:to>
      <xdr:col>5</xdr:col>
      <xdr:colOff>685800</xdr:colOff>
      <xdr:row>28</xdr:row>
      <xdr:rowOff>361950</xdr:rowOff>
    </xdr:to>
    <xdr:pic>
      <xdr:nvPicPr>
        <xdr:cNvPr id="7" name="Picture 11" descr="Угол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104108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29</xdr:row>
      <xdr:rowOff>19050</xdr:rowOff>
    </xdr:from>
    <xdr:to>
      <xdr:col>5</xdr:col>
      <xdr:colOff>695325</xdr:colOff>
      <xdr:row>29</xdr:row>
      <xdr:rowOff>352425</xdr:rowOff>
    </xdr:to>
    <xdr:pic>
      <xdr:nvPicPr>
        <xdr:cNvPr id="8" name="Picture 12" descr="Угол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10782300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30</xdr:row>
      <xdr:rowOff>28575</xdr:rowOff>
    </xdr:from>
    <xdr:to>
      <xdr:col>5</xdr:col>
      <xdr:colOff>666750</xdr:colOff>
      <xdr:row>30</xdr:row>
      <xdr:rowOff>361950</xdr:rowOff>
    </xdr:to>
    <xdr:pic>
      <xdr:nvPicPr>
        <xdr:cNvPr id="9" name="Picture 13" descr="Угол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111728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24</xdr:row>
      <xdr:rowOff>19050</xdr:rowOff>
    </xdr:from>
    <xdr:to>
      <xdr:col>5</xdr:col>
      <xdr:colOff>619125</xdr:colOff>
      <xdr:row>24</xdr:row>
      <xdr:rowOff>371475</xdr:rowOff>
    </xdr:to>
    <xdr:pic>
      <xdr:nvPicPr>
        <xdr:cNvPr id="10" name="Picture 16" descr="Тройни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8877300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23</xdr:row>
      <xdr:rowOff>19050</xdr:rowOff>
    </xdr:from>
    <xdr:to>
      <xdr:col>5</xdr:col>
      <xdr:colOff>628650</xdr:colOff>
      <xdr:row>23</xdr:row>
      <xdr:rowOff>361950</xdr:rowOff>
    </xdr:to>
    <xdr:pic>
      <xdr:nvPicPr>
        <xdr:cNvPr id="11" name="Picture 17" descr="Тройни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849630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22</xdr:row>
      <xdr:rowOff>38100</xdr:rowOff>
    </xdr:from>
    <xdr:to>
      <xdr:col>5</xdr:col>
      <xdr:colOff>704850</xdr:colOff>
      <xdr:row>22</xdr:row>
      <xdr:rowOff>352425</xdr:rowOff>
    </xdr:to>
    <xdr:pic>
      <xdr:nvPicPr>
        <xdr:cNvPr id="12" name="Picture 18" descr="Соеденитель желоб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48225" y="813435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8</xdr:row>
      <xdr:rowOff>38100</xdr:rowOff>
    </xdr:from>
    <xdr:to>
      <xdr:col>5</xdr:col>
      <xdr:colOff>733425</xdr:colOff>
      <xdr:row>8</xdr:row>
      <xdr:rowOff>361950</xdr:rowOff>
    </xdr:to>
    <xdr:pic>
      <xdr:nvPicPr>
        <xdr:cNvPr id="13" name="Picture 20" descr="Заглушки"/>
        <xdr:cNvPicPr preferRelativeResize="1">
          <a:picLocks noChangeAspect="1"/>
        </xdr:cNvPicPr>
      </xdr:nvPicPr>
      <xdr:blipFill>
        <a:blip r:embed="rId8"/>
        <a:srcRect l="49165"/>
        <a:stretch>
          <a:fillRect/>
        </a:stretch>
      </xdr:blipFill>
      <xdr:spPr>
        <a:xfrm>
          <a:off x="4876800" y="28003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9</xdr:row>
      <xdr:rowOff>28575</xdr:rowOff>
    </xdr:from>
    <xdr:to>
      <xdr:col>5</xdr:col>
      <xdr:colOff>723900</xdr:colOff>
      <xdr:row>9</xdr:row>
      <xdr:rowOff>361950</xdr:rowOff>
    </xdr:to>
    <xdr:pic>
      <xdr:nvPicPr>
        <xdr:cNvPr id="14" name="Picture 21" descr="Заглушки"/>
        <xdr:cNvPicPr preferRelativeResize="1">
          <a:picLocks noChangeAspect="1"/>
        </xdr:cNvPicPr>
      </xdr:nvPicPr>
      <xdr:blipFill>
        <a:blip r:embed="rId8"/>
        <a:srcRect r="52236"/>
        <a:stretch>
          <a:fillRect/>
        </a:stretch>
      </xdr:blipFill>
      <xdr:spPr>
        <a:xfrm>
          <a:off x="4867275" y="31718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10</xdr:row>
      <xdr:rowOff>38100</xdr:rowOff>
    </xdr:from>
    <xdr:to>
      <xdr:col>5</xdr:col>
      <xdr:colOff>704850</xdr:colOff>
      <xdr:row>10</xdr:row>
      <xdr:rowOff>352425</xdr:rowOff>
    </xdr:to>
    <xdr:pic>
      <xdr:nvPicPr>
        <xdr:cNvPr id="15" name="Picture 22" descr="Колено 1 раструб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6325" y="356235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12</xdr:row>
      <xdr:rowOff>28575</xdr:rowOff>
    </xdr:from>
    <xdr:to>
      <xdr:col>5</xdr:col>
      <xdr:colOff>762000</xdr:colOff>
      <xdr:row>12</xdr:row>
      <xdr:rowOff>342900</xdr:rowOff>
    </xdr:to>
    <xdr:pic>
      <xdr:nvPicPr>
        <xdr:cNvPr id="16" name="Picture 23" descr="Колено 1 раструб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43148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13</xdr:row>
      <xdr:rowOff>28575</xdr:rowOff>
    </xdr:from>
    <xdr:to>
      <xdr:col>5</xdr:col>
      <xdr:colOff>714375</xdr:colOff>
      <xdr:row>13</xdr:row>
      <xdr:rowOff>342900</xdr:rowOff>
    </xdr:to>
    <xdr:pic>
      <xdr:nvPicPr>
        <xdr:cNvPr id="17" name="Picture 24" descr="Колено 1 раструб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95850" y="46958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17</xdr:row>
      <xdr:rowOff>28575</xdr:rowOff>
    </xdr:from>
    <xdr:to>
      <xdr:col>5</xdr:col>
      <xdr:colOff>695325</xdr:colOff>
      <xdr:row>17</xdr:row>
      <xdr:rowOff>333375</xdr:rowOff>
    </xdr:to>
    <xdr:pic>
      <xdr:nvPicPr>
        <xdr:cNvPr id="18" name="Picture 25" descr="Крепления трубы"/>
        <xdr:cNvPicPr preferRelativeResize="1">
          <a:picLocks noChangeAspect="1"/>
        </xdr:cNvPicPr>
      </xdr:nvPicPr>
      <xdr:blipFill>
        <a:blip r:embed="rId10"/>
        <a:srcRect l="46092" b="48994"/>
        <a:stretch>
          <a:fillRect/>
        </a:stretch>
      </xdr:blipFill>
      <xdr:spPr>
        <a:xfrm>
          <a:off x="4838700" y="6219825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16</xdr:row>
      <xdr:rowOff>47625</xdr:rowOff>
    </xdr:from>
    <xdr:to>
      <xdr:col>5</xdr:col>
      <xdr:colOff>704850</xdr:colOff>
      <xdr:row>16</xdr:row>
      <xdr:rowOff>342900</xdr:rowOff>
    </xdr:to>
    <xdr:pic>
      <xdr:nvPicPr>
        <xdr:cNvPr id="19" name="Picture 27" descr="Крепления трубы"/>
        <xdr:cNvPicPr preferRelativeResize="1">
          <a:picLocks noChangeAspect="1"/>
        </xdr:cNvPicPr>
      </xdr:nvPicPr>
      <xdr:blipFill>
        <a:blip r:embed="rId10"/>
        <a:srcRect l="49165" t="52493"/>
        <a:stretch>
          <a:fillRect/>
        </a:stretch>
      </xdr:blipFill>
      <xdr:spPr>
        <a:xfrm>
          <a:off x="4848225" y="58578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15</xdr:row>
      <xdr:rowOff>38100</xdr:rowOff>
    </xdr:from>
    <xdr:to>
      <xdr:col>5</xdr:col>
      <xdr:colOff>704850</xdr:colOff>
      <xdr:row>15</xdr:row>
      <xdr:rowOff>314325</xdr:rowOff>
    </xdr:to>
    <xdr:pic>
      <xdr:nvPicPr>
        <xdr:cNvPr id="20" name="Picture 28" descr="Крепления трубы"/>
        <xdr:cNvPicPr preferRelativeResize="1">
          <a:picLocks noChangeAspect="1"/>
        </xdr:cNvPicPr>
      </xdr:nvPicPr>
      <xdr:blipFill>
        <a:blip r:embed="rId10"/>
        <a:srcRect r="49165" b="55993"/>
        <a:stretch>
          <a:fillRect/>
        </a:stretch>
      </xdr:blipFill>
      <xdr:spPr>
        <a:xfrm>
          <a:off x="4848225" y="546735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14</xdr:row>
      <xdr:rowOff>38100</xdr:rowOff>
    </xdr:from>
    <xdr:to>
      <xdr:col>5</xdr:col>
      <xdr:colOff>752475</xdr:colOff>
      <xdr:row>14</xdr:row>
      <xdr:rowOff>371475</xdr:rowOff>
    </xdr:to>
    <xdr:pic>
      <xdr:nvPicPr>
        <xdr:cNvPr id="21" name="Picture 29" descr="Крепления трубы"/>
        <xdr:cNvPicPr preferRelativeResize="1">
          <a:picLocks noChangeAspect="1"/>
        </xdr:cNvPicPr>
      </xdr:nvPicPr>
      <xdr:blipFill>
        <a:blip r:embed="rId10"/>
        <a:srcRect t="48994" r="52236"/>
        <a:stretch>
          <a:fillRect/>
        </a:stretch>
      </xdr:blipFill>
      <xdr:spPr>
        <a:xfrm>
          <a:off x="4895850" y="5086350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18</xdr:row>
      <xdr:rowOff>9525</xdr:rowOff>
    </xdr:from>
    <xdr:to>
      <xdr:col>5</xdr:col>
      <xdr:colOff>714375</xdr:colOff>
      <xdr:row>18</xdr:row>
      <xdr:rowOff>371475</xdr:rowOff>
    </xdr:to>
    <xdr:pic>
      <xdr:nvPicPr>
        <xdr:cNvPr id="22" name="Picture 31" descr="Муфт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0" y="65817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</xdr:row>
      <xdr:rowOff>57150</xdr:rowOff>
    </xdr:from>
    <xdr:to>
      <xdr:col>5</xdr:col>
      <xdr:colOff>704850</xdr:colOff>
      <xdr:row>19</xdr:row>
      <xdr:rowOff>323850</xdr:rowOff>
    </xdr:to>
    <xdr:pic>
      <xdr:nvPicPr>
        <xdr:cNvPr id="23" name="Picture 35" descr="Переходник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70104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20</xdr:row>
      <xdr:rowOff>19050</xdr:rowOff>
    </xdr:from>
    <xdr:to>
      <xdr:col>5</xdr:col>
      <xdr:colOff>657225</xdr:colOff>
      <xdr:row>20</xdr:row>
      <xdr:rowOff>361950</xdr:rowOff>
    </xdr:to>
    <xdr:pic>
      <xdr:nvPicPr>
        <xdr:cNvPr id="24" name="Picture 36" descr="Переходник 160 на 1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95850" y="735330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21</xdr:row>
      <xdr:rowOff>9525</xdr:rowOff>
    </xdr:from>
    <xdr:to>
      <xdr:col>5</xdr:col>
      <xdr:colOff>714375</xdr:colOff>
      <xdr:row>21</xdr:row>
      <xdr:rowOff>371475</xdr:rowOff>
    </xdr:to>
    <xdr:pic>
      <xdr:nvPicPr>
        <xdr:cNvPr id="25" name="Picture 37" descr="слив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0" y="77247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11</xdr:row>
      <xdr:rowOff>19050</xdr:rowOff>
    </xdr:from>
    <xdr:to>
      <xdr:col>5</xdr:col>
      <xdr:colOff>714375</xdr:colOff>
      <xdr:row>11</xdr:row>
      <xdr:rowOff>361950</xdr:rowOff>
    </xdr:to>
    <xdr:pic>
      <xdr:nvPicPr>
        <xdr:cNvPr id="26" name="Picture 38" descr="Колено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4900" y="39243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5</xdr:row>
      <xdr:rowOff>9525</xdr:rowOff>
    </xdr:from>
    <xdr:to>
      <xdr:col>5</xdr:col>
      <xdr:colOff>600075</xdr:colOff>
      <xdr:row>5</xdr:row>
      <xdr:rowOff>371475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95850" y="1628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A3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3.7109375" style="47" bestFit="1" customWidth="1"/>
    <col min="2" max="16384" width="9.140625" style="47" customWidth="1"/>
  </cols>
  <sheetData>
    <row r="1" ht="13.5" thickBot="1">
      <c r="A1" s="57" t="s">
        <v>183</v>
      </c>
    </row>
    <row r="2" ht="12.75">
      <c r="A2" s="48"/>
    </row>
    <row r="3" ht="12.75">
      <c r="A3" s="49" t="s">
        <v>184</v>
      </c>
    </row>
    <row r="4" ht="12.75">
      <c r="A4" s="50" t="s">
        <v>185</v>
      </c>
    </row>
    <row r="5" ht="12.75">
      <c r="A5" s="50" t="s">
        <v>186</v>
      </c>
    </row>
    <row r="6" ht="7.5" customHeight="1">
      <c r="A6" s="50"/>
    </row>
    <row r="7" ht="12.75">
      <c r="A7" s="50" t="s">
        <v>261</v>
      </c>
    </row>
    <row r="8" ht="12.75">
      <c r="A8" s="50" t="s">
        <v>187</v>
      </c>
    </row>
    <row r="9" ht="7.5" customHeight="1">
      <c r="A9" s="50"/>
    </row>
    <row r="10" ht="12.75">
      <c r="A10" s="49" t="s">
        <v>188</v>
      </c>
    </row>
    <row r="11" s="51" customFormat="1" ht="16.5" customHeight="1">
      <c r="A11" s="50" t="s">
        <v>215</v>
      </c>
    </row>
    <row r="12" s="51" customFormat="1" ht="16.5" customHeight="1">
      <c r="A12" s="50" t="s">
        <v>189</v>
      </c>
    </row>
    <row r="13" ht="7.5" customHeight="1">
      <c r="A13" s="50"/>
    </row>
    <row r="14" s="51" customFormat="1" ht="16.5" customHeight="1">
      <c r="A14" s="50" t="s">
        <v>216</v>
      </c>
    </row>
    <row r="15" s="51" customFormat="1" ht="16.5" customHeight="1">
      <c r="A15" s="50" t="s">
        <v>190</v>
      </c>
    </row>
    <row r="16" ht="7.5" customHeight="1">
      <c r="A16" s="50"/>
    </row>
    <row r="17" s="51" customFormat="1" ht="16.5" customHeight="1">
      <c r="A17" s="49" t="s">
        <v>176</v>
      </c>
    </row>
    <row r="18" s="51" customFormat="1" ht="12.75" customHeight="1">
      <c r="A18" s="50" t="s">
        <v>262</v>
      </c>
    </row>
    <row r="19" s="51" customFormat="1" ht="12.75" customHeight="1">
      <c r="A19" s="50" t="s">
        <v>191</v>
      </c>
    </row>
    <row r="20" ht="7.5" customHeight="1">
      <c r="A20" s="50"/>
    </row>
    <row r="21" ht="12.75">
      <c r="A21" s="49" t="s">
        <v>192</v>
      </c>
    </row>
    <row r="22" ht="12.75">
      <c r="A22" s="50" t="s">
        <v>193</v>
      </c>
    </row>
    <row r="23" ht="12.75">
      <c r="A23" s="50" t="s">
        <v>194</v>
      </c>
    </row>
    <row r="24" ht="7.5" customHeight="1">
      <c r="A24" s="50"/>
    </row>
    <row r="25" ht="12.75">
      <c r="A25" s="52" t="s">
        <v>195</v>
      </c>
    </row>
    <row r="26" ht="12.75">
      <c r="A26" s="52" t="s">
        <v>196</v>
      </c>
    </row>
    <row r="27" ht="12.75">
      <c r="A27" s="52" t="s">
        <v>197</v>
      </c>
    </row>
    <row r="28" ht="12.75">
      <c r="A28" s="52" t="s">
        <v>198</v>
      </c>
    </row>
    <row r="29" ht="12.75">
      <c r="A29" s="52" t="s">
        <v>263</v>
      </c>
    </row>
    <row r="30" ht="7.5" customHeight="1">
      <c r="A30" s="50"/>
    </row>
    <row r="31" ht="12.75">
      <c r="A31" s="52" t="s">
        <v>264</v>
      </c>
    </row>
    <row r="32" ht="12.75">
      <c r="A32" s="53" t="s">
        <v>265</v>
      </c>
    </row>
    <row r="33" ht="12.75">
      <c r="A33" s="52" t="s">
        <v>266</v>
      </c>
    </row>
    <row r="34" ht="13.5" thickBot="1">
      <c r="A34" s="54" t="s">
        <v>199</v>
      </c>
    </row>
    <row r="35" ht="12.75">
      <c r="A35" s="55" t="s">
        <v>260</v>
      </c>
    </row>
    <row r="36" ht="25.5">
      <c r="A36" s="56" t="s">
        <v>255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55"/>
  <sheetViews>
    <sheetView showGridLines="0" zoomScalePageLayoutView="0" workbookViewId="0" topLeftCell="A1">
      <selection activeCell="A52" sqref="A52"/>
    </sheetView>
  </sheetViews>
  <sheetFormatPr defaultColWidth="9.140625" defaultRowHeight="12.75"/>
  <cols>
    <col min="1" max="1" width="6.7109375" style="10" customWidth="1"/>
    <col min="2" max="2" width="21.8515625" style="10" customWidth="1"/>
    <col min="3" max="3" width="59.140625" style="10" customWidth="1"/>
    <col min="4" max="4" width="9.8515625" style="10" bestFit="1" customWidth="1"/>
    <col min="5" max="5" width="10.421875" style="10" customWidth="1"/>
    <col min="6" max="6" width="12.140625" style="10" bestFit="1" customWidth="1"/>
    <col min="7" max="16384" width="9.140625" style="10" customWidth="1"/>
  </cols>
  <sheetData>
    <row r="1" s="15" customFormat="1" ht="18" thickBot="1">
      <c r="C1" s="16" t="s">
        <v>177</v>
      </c>
    </row>
    <row r="2" s="3" customFormat="1" ht="15">
      <c r="C2" s="4"/>
    </row>
    <row r="3" spans="2:3" s="3" customFormat="1" ht="15.75" thickBot="1">
      <c r="B3" s="126" t="s">
        <v>273</v>
      </c>
      <c r="C3" s="5"/>
    </row>
    <row r="4" spans="2:3" s="3" customFormat="1" ht="19.5" customHeight="1" thickBot="1">
      <c r="B4" s="6"/>
      <c r="C4" s="5"/>
    </row>
    <row r="5" spans="2:3" s="3" customFormat="1" ht="19.5" customHeight="1">
      <c r="B5" s="6"/>
      <c r="C5" s="18" t="s">
        <v>274</v>
      </c>
    </row>
    <row r="6" spans="2:3" s="3" customFormat="1" ht="15">
      <c r="B6" s="8"/>
      <c r="C6" s="17" t="s">
        <v>178</v>
      </c>
    </row>
    <row r="7" spans="2:3" s="3" customFormat="1" ht="15">
      <c r="B7" s="8"/>
      <c r="C7" s="17" t="s">
        <v>275</v>
      </c>
    </row>
    <row r="8" spans="2:3" s="3" customFormat="1" ht="16.5">
      <c r="B8" s="126" t="s">
        <v>276</v>
      </c>
      <c r="C8" s="7"/>
    </row>
    <row r="9" spans="2:3" s="3" customFormat="1" ht="16.5">
      <c r="B9" s="126" t="s">
        <v>277</v>
      </c>
      <c r="C9" s="7"/>
    </row>
    <row r="10" spans="2:3" s="3" customFormat="1" ht="16.5">
      <c r="B10" s="126" t="s">
        <v>278</v>
      </c>
      <c r="C10" s="7"/>
    </row>
    <row r="11" spans="2:3" s="3" customFormat="1" ht="16.5">
      <c r="B11" s="126" t="s">
        <v>279</v>
      </c>
      <c r="C11" s="7" t="s">
        <v>280</v>
      </c>
    </row>
    <row r="12" spans="2:3" s="3" customFormat="1" ht="16.5">
      <c r="B12" s="126" t="s">
        <v>281</v>
      </c>
      <c r="C12" s="7" t="s">
        <v>282</v>
      </c>
    </row>
    <row r="13" spans="2:3" s="3" customFormat="1" ht="16.5">
      <c r="B13" s="127" t="s">
        <v>283</v>
      </c>
      <c r="C13" s="7"/>
    </row>
    <row r="14" spans="2:3" s="3" customFormat="1" ht="16.5">
      <c r="B14" s="6"/>
      <c r="C14" s="7"/>
    </row>
    <row r="15" spans="2:3" s="3" customFormat="1" ht="16.5">
      <c r="B15" s="9" t="s">
        <v>179</v>
      </c>
      <c r="C15" s="128" t="s">
        <v>284</v>
      </c>
    </row>
    <row r="16" spans="2:3" s="3" customFormat="1" ht="16.5">
      <c r="B16" s="6"/>
      <c r="C16" s="129" t="s">
        <v>285</v>
      </c>
    </row>
    <row r="17" s="3" customFormat="1" ht="28.5" customHeight="1"/>
    <row r="18" s="3" customFormat="1" ht="28.5" customHeight="1"/>
    <row r="19" spans="1:5" s="2" customFormat="1" ht="13.5">
      <c r="A19" s="35"/>
      <c r="B19" s="19" t="s">
        <v>18</v>
      </c>
      <c r="C19" s="20" t="s">
        <v>17</v>
      </c>
      <c r="D19" s="19" t="s">
        <v>180</v>
      </c>
      <c r="E19" s="19" t="s">
        <v>181</v>
      </c>
    </row>
    <row r="20" spans="1:5" s="2" customFormat="1" ht="16.5">
      <c r="A20" s="36">
        <f aca="true" t="shared" si="0" ref="A20:A49">A19+1</f>
        <v>1</v>
      </c>
      <c r="B20" s="169"/>
      <c r="C20" s="13">
        <f>IF(TYPE(VLOOKUP(B20,Hunter!$A$12:$F$1317,2,FALSE))=16,IF(TYPE(VLOOKUP(B20,Hunter!$A$12:$F$399,2,FALSE))=16,"",VLOOKUP(B20,Hunter!$A$12:$F$399,2,FALSE)),VLOOKUP(B20,Hunter!$A$12:$F$1317,2,FALSE))</f>
      </c>
      <c r="D20" s="21"/>
      <c r="E20" s="11">
        <f>IF(TYPE(VLOOKUP(B20,Hunter!$A$12:$F$1317,4,FALSE))=16,IF(TYPE(VLOOKUP(B20,Hunter!$A$12:$F$399,4,FALSE))=16,"",VLOOKUP(B20,Hunter!$A$12:F$399,4,FALSE)),VLOOKUP(B20,Hunter!$A$12:$F$1317,4,FALSE))</f>
      </c>
    </row>
    <row r="21" spans="1:5" s="2" customFormat="1" ht="16.5">
      <c r="A21" s="36">
        <f t="shared" si="0"/>
        <v>2</v>
      </c>
      <c r="B21" s="118"/>
      <c r="C21" s="13">
        <f>IF(TYPE(VLOOKUP(B21,Hunter!$A$12:$F$1317,2,FALSE))=16,IF(TYPE(VLOOKUP(B21,Hunter!$A$12:$F$399,2,FALSE))=16,"",VLOOKUP(B21,Hunter!$A$12:$F$399,2,FALSE)),VLOOKUP(B21,Hunter!$A$12:$F$1317,2,FALSE))</f>
      </c>
      <c r="D21" s="21"/>
      <c r="E21" s="11">
        <f>IF(TYPE(VLOOKUP(B21,Hunter!$A$12:$F$1317,4,FALSE))=16,IF(TYPE(VLOOKUP(B21,Hunter!$A$12:$F$399,4,FALSE))=16,"",VLOOKUP(B21,Hunter!$A$12:F$399,4,FALSE)),VLOOKUP(B21,Hunter!$A$12:$F$1317,4,FALSE))</f>
      </c>
    </row>
    <row r="22" spans="1:5" s="2" customFormat="1" ht="16.5">
      <c r="A22" s="36">
        <f t="shared" si="0"/>
        <v>3</v>
      </c>
      <c r="B22" s="118"/>
      <c r="C22" s="13">
        <f>IF(TYPE(VLOOKUP(B22,Hunter!$A$12:$F$1317,2,FALSE))=16,IF(TYPE(VLOOKUP(B22,Hunter!$A$12:$F$399,2,FALSE))=16,"",VLOOKUP(B22,Hunter!$A$12:$F$399,2,FALSE)),VLOOKUP(B22,Hunter!$A$12:$F$1317,2,FALSE))</f>
      </c>
      <c r="D22" s="21"/>
      <c r="E22" s="11">
        <f>IF(TYPE(VLOOKUP(B22,Hunter!$A$12:$F$1317,4,FALSE))=16,IF(TYPE(VLOOKUP(B22,Hunter!$A$12:$F$399,4,FALSE))=16,"",VLOOKUP(B22,Hunter!$A$12:F$399,4,FALSE)),VLOOKUP(B22,Hunter!$A$12:$F$1317,4,FALSE))</f>
      </c>
    </row>
    <row r="23" spans="1:5" s="2" customFormat="1" ht="16.5">
      <c r="A23" s="36">
        <f t="shared" si="0"/>
        <v>4</v>
      </c>
      <c r="B23" s="118"/>
      <c r="C23" s="13">
        <f>IF(TYPE(VLOOKUP(B23,Hunter!$A$12:$F$1317,2,FALSE))=16,IF(TYPE(VLOOKUP(B23,Hunter!$A$12:$F$399,2,FALSE))=16,"",VLOOKUP(B23,Hunter!$A$12:$F$399,2,FALSE)),VLOOKUP(B23,Hunter!$A$12:$F$1317,2,FALSE))</f>
      </c>
      <c r="D23" s="21"/>
      <c r="E23" s="11">
        <f>IF(TYPE(VLOOKUP(B23,Hunter!$A$12:$F$1317,4,FALSE))=16,IF(TYPE(VLOOKUP(B23,Hunter!$A$12:$F$399,4,FALSE))=16,"",VLOOKUP(B23,Hunter!$A$12:F$399,4,FALSE)),VLOOKUP(B23,Hunter!$A$12:$F$1317,4,FALSE))</f>
      </c>
    </row>
    <row r="24" spans="1:5" s="2" customFormat="1" ht="16.5">
      <c r="A24" s="36">
        <f t="shared" si="0"/>
        <v>5</v>
      </c>
      <c r="B24" s="118"/>
      <c r="C24" s="13">
        <f>IF(TYPE(VLOOKUP(B24,Hunter!$A$12:$F$1317,2,FALSE))=16,IF(TYPE(VLOOKUP(B24,Hunter!$A$12:$F$399,2,FALSE))=16,"",VLOOKUP(B24,Hunter!$A$12:$F$399,2,FALSE)),VLOOKUP(B24,Hunter!$A$12:$F$1317,2,FALSE))</f>
      </c>
      <c r="D24" s="21"/>
      <c r="E24" s="11">
        <f>IF(TYPE(VLOOKUP(B24,Hunter!$A$12:$F$1317,4,FALSE))=16,IF(TYPE(VLOOKUP(B24,Hunter!$A$12:$F$399,4,FALSE))=16,"",VLOOKUP(B24,Hunter!$A$12:F$399,4,FALSE)),VLOOKUP(B24,Hunter!$A$12:$F$1317,4,FALSE))</f>
      </c>
    </row>
    <row r="25" spans="1:5" s="2" customFormat="1" ht="16.5">
      <c r="A25" s="36">
        <f t="shared" si="0"/>
        <v>6</v>
      </c>
      <c r="B25" s="118"/>
      <c r="C25" s="13">
        <f>IF(TYPE(VLOOKUP(B25,Hunter!$A$12:$F$1317,2,FALSE))=16,IF(TYPE(VLOOKUP(B25,Hunter!$A$12:$F$399,2,FALSE))=16,"",VLOOKUP(B25,Hunter!$A$12:$F$399,2,FALSE)),VLOOKUP(B25,Hunter!$A$12:$F$1317,2,FALSE))</f>
      </c>
      <c r="D25" s="21"/>
      <c r="E25" s="11">
        <f>IF(TYPE(VLOOKUP(B25,Hunter!$A$12:$F$1317,4,FALSE))=16,IF(TYPE(VLOOKUP(B25,Hunter!$A$12:$F$399,4,FALSE))=16,"",VLOOKUP(B25,Hunter!$A$12:F$399,4,FALSE)),VLOOKUP(B25,Hunter!$A$12:$F$1317,4,FALSE))</f>
      </c>
    </row>
    <row r="26" spans="1:5" s="2" customFormat="1" ht="16.5">
      <c r="A26" s="36">
        <f t="shared" si="0"/>
        <v>7</v>
      </c>
      <c r="B26" s="118"/>
      <c r="C26" s="13">
        <f>IF(TYPE(VLOOKUP(B26,Hunter!$A$12:$F$1317,2,FALSE))=16,IF(TYPE(VLOOKUP(B26,Hunter!$A$12:$F$399,2,FALSE))=16,"",VLOOKUP(B26,Hunter!$A$12:$F$399,2,FALSE)),VLOOKUP(B26,Hunter!$A$12:$F$1317,2,FALSE))</f>
      </c>
      <c r="D26" s="21"/>
      <c r="E26" s="11">
        <f>IF(TYPE(VLOOKUP(B26,Hunter!$A$12:$F$1317,4,FALSE))=16,IF(TYPE(VLOOKUP(B26,Hunter!$A$12:$F$399,4,FALSE))=16,"",VLOOKUP(B26,Hunter!$A$12:F$399,4,FALSE)),VLOOKUP(B26,Hunter!$A$12:$F$1317,4,FALSE))</f>
      </c>
    </row>
    <row r="27" spans="1:5" ht="16.5">
      <c r="A27" s="36">
        <f t="shared" si="0"/>
        <v>8</v>
      </c>
      <c r="B27" s="118"/>
      <c r="C27" s="13">
        <f>IF(TYPE(VLOOKUP(B27,Hunter!$A$12:$F$1317,2,FALSE))=16,IF(TYPE(VLOOKUP(B27,Hunter!$A$12:$F$399,2,FALSE))=16,"",VLOOKUP(B27,Hunter!$A$12:$F$399,2,FALSE)),VLOOKUP(B27,Hunter!$A$12:$F$1317,2,FALSE))</f>
      </c>
      <c r="D27" s="21"/>
      <c r="E27" s="11">
        <f>IF(TYPE(VLOOKUP(B27,Hunter!$A$12:$F$1317,4,FALSE))=16,IF(TYPE(VLOOKUP(B27,Hunter!$A$12:$F$399,4,FALSE))=16,"",VLOOKUP(B27,Hunter!$A$12:F$399,4,FALSE)),VLOOKUP(B27,Hunter!$A$12:$F$1317,4,FALSE))</f>
      </c>
    </row>
    <row r="28" spans="1:5" ht="16.5">
      <c r="A28" s="36">
        <f t="shared" si="0"/>
        <v>9</v>
      </c>
      <c r="B28" s="118"/>
      <c r="C28" s="13">
        <f>IF(TYPE(VLOOKUP(B28,Hunter!$A$12:$F$1317,2,FALSE))=16,IF(TYPE(VLOOKUP(B28,Hunter!$A$12:$F$399,2,FALSE))=16,"",VLOOKUP(B28,Hunter!$A$12:$F$399,2,FALSE)),VLOOKUP(B28,Hunter!$A$12:$F$1317,2,FALSE))</f>
      </c>
      <c r="D28" s="21"/>
      <c r="E28" s="11">
        <f>IF(TYPE(VLOOKUP(B28,Hunter!$A$12:$F$1317,4,FALSE))=16,IF(TYPE(VLOOKUP(B28,Hunter!$A$12:$F$399,4,FALSE))=16,"",VLOOKUP(B28,Hunter!$A$12:F$399,4,FALSE)),VLOOKUP(B28,Hunter!$A$12:$F$1317,4,FALSE))</f>
      </c>
    </row>
    <row r="29" spans="1:5" ht="16.5">
      <c r="A29" s="23">
        <f t="shared" si="0"/>
        <v>10</v>
      </c>
      <c r="B29" s="118"/>
      <c r="C29" s="13">
        <f>IF(TYPE(VLOOKUP(B29,Hunter!$A$12:$F$1317,2,FALSE))=16,IF(TYPE(VLOOKUP(B29,Hunter!$A$12:$F$399,2,FALSE))=16,"",VLOOKUP(B29,Hunter!$A$12:$F$399,2,FALSE)),VLOOKUP(B29,Hunter!$A$12:$F$1317,2,FALSE))</f>
      </c>
      <c r="D29" s="21"/>
      <c r="E29" s="11">
        <f>IF(TYPE(VLOOKUP(B29,Hunter!$A$12:$F$1317,4,FALSE))=16,IF(TYPE(VLOOKUP(B29,Hunter!$A$12:$F$399,4,FALSE))=16,"",VLOOKUP(B29,Hunter!$A$12:F$399,4,FALSE)),VLOOKUP(B29,Hunter!$A$12:$F$1317,4,FALSE))</f>
      </c>
    </row>
    <row r="30" spans="1:5" ht="16.5">
      <c r="A30" s="23">
        <f t="shared" si="0"/>
        <v>11</v>
      </c>
      <c r="B30" s="118"/>
      <c r="C30" s="13">
        <f>IF(TYPE(VLOOKUP(B30,Hunter!$A$12:$F$1317,2,FALSE))=16,IF(TYPE(VLOOKUP(B30,Hunter!$A$12:$F$399,2,FALSE))=16,"",VLOOKUP(B30,Hunter!$A$12:$F$399,2,FALSE)),VLOOKUP(B30,Hunter!$A$12:$F$1317,2,FALSE))</f>
      </c>
      <c r="D30" s="21"/>
      <c r="E30" s="11">
        <f>IF(TYPE(VLOOKUP(B30,Hunter!$A$12:$F$1317,4,FALSE))=16,IF(TYPE(VLOOKUP(B30,Hunter!$A$12:$F$399,4,FALSE))=16,"",VLOOKUP(B30,Hunter!$A$12:F$399,4,FALSE)),VLOOKUP(B30,Hunter!$A$12:$F$1317,4,FALSE))</f>
      </c>
    </row>
    <row r="31" spans="1:5" ht="16.5">
      <c r="A31" s="23">
        <f t="shared" si="0"/>
        <v>12</v>
      </c>
      <c r="B31" s="118"/>
      <c r="C31" s="13">
        <f>IF(TYPE(VLOOKUP(B31,Hunter!$A$12:$F$1317,2,FALSE))=16,IF(TYPE(VLOOKUP(B31,Hunter!$A$12:$F$399,2,FALSE))=16,"",VLOOKUP(B31,Hunter!$A$12:$F$399,2,FALSE)),VLOOKUP(B31,Hunter!$A$12:$F$1317,2,FALSE))</f>
      </c>
      <c r="D31" s="21"/>
      <c r="E31" s="11">
        <f>IF(TYPE(VLOOKUP(B31,Hunter!$A$12:$F$1317,4,FALSE))=16,IF(TYPE(VLOOKUP(B31,Hunter!$A$12:$F$399,4,FALSE))=16,"",VLOOKUP(B31,Hunter!$A$12:F$399,4,FALSE)),VLOOKUP(B31,Hunter!$A$12:$F$1317,4,FALSE))</f>
      </c>
    </row>
    <row r="32" spans="1:5" ht="16.5">
      <c r="A32" s="23">
        <f t="shared" si="0"/>
        <v>13</v>
      </c>
      <c r="B32" s="119"/>
      <c r="C32" s="13">
        <f>IF(TYPE(VLOOKUP(B32,Hunter!$A$12:$F$1317,2,FALSE))=16,IF(TYPE(VLOOKUP(B32,Hunter!$A$12:$F$399,2,FALSE))=16,"",VLOOKUP(B32,Hunter!$A$12:$F$399,2,FALSE)),VLOOKUP(B32,Hunter!$A$12:$F$1317,2,FALSE))</f>
      </c>
      <c r="D32" s="21"/>
      <c r="E32" s="11">
        <f>IF(TYPE(VLOOKUP(B32,Hunter!$A$12:$F$1317,4,FALSE))=16,IF(TYPE(VLOOKUP(B32,Hunter!$A$12:$F$399,4,FALSE))=16,"",VLOOKUP(B32,Hunter!$A$12:F$399,4,FALSE)),VLOOKUP(B32,Hunter!$A$12:$F$1317,4,FALSE))</f>
      </c>
    </row>
    <row r="33" spans="1:5" ht="16.5">
      <c r="A33" s="23">
        <f t="shared" si="0"/>
        <v>14</v>
      </c>
      <c r="B33" s="119"/>
      <c r="C33" s="13">
        <f>IF(TYPE(VLOOKUP(B33,Hunter!$A$12:$F$1317,2,FALSE))=16,IF(TYPE(VLOOKUP(B33,Hunter!$A$12:$F$399,2,FALSE))=16,"",VLOOKUP(B33,Hunter!$A$12:$F$399,2,FALSE)),VLOOKUP(B33,Hunter!$A$12:$F$1317,2,FALSE))</f>
      </c>
      <c r="D33" s="21"/>
      <c r="E33" s="11">
        <f>IF(TYPE(VLOOKUP(B33,Hunter!$A$12:$F$1317,4,FALSE))=16,IF(TYPE(VLOOKUP(B33,Hunter!$A$12:$F$399,4,FALSE))=16,"",VLOOKUP(B33,Hunter!$A$12:F$399,4,FALSE)),VLOOKUP(B33,Hunter!$A$12:$F$1317,4,FALSE))</f>
      </c>
    </row>
    <row r="34" spans="1:5" ht="15">
      <c r="A34" s="23">
        <f t="shared" si="0"/>
        <v>15</v>
      </c>
      <c r="B34" s="58"/>
      <c r="C34" s="13">
        <f>IF(TYPE(VLOOKUP(B34,Hunter!$A$12:$F$1317,2,FALSE))=16,IF(TYPE(VLOOKUP(B34,Hunter!$A$12:$F$399,2,FALSE))=16,"",VLOOKUP(B34,Hunter!$A$12:$F$399,2,FALSE)),VLOOKUP(B34,Hunter!$A$12:$F$1317,2,FALSE))</f>
      </c>
      <c r="D34" s="21"/>
      <c r="E34" s="11">
        <f>IF(TYPE(VLOOKUP(B34,Hunter!$A$12:$F$1317,4,FALSE))=16,IF(TYPE(VLOOKUP(B34,Hunter!$A$12:$F$399,4,FALSE))=16,"",VLOOKUP(B34,Hunter!$A$12:F$399,4,FALSE)),VLOOKUP(B34,Hunter!$A$12:$F$1317,4,FALSE))</f>
      </c>
    </row>
    <row r="35" spans="1:5" ht="15">
      <c r="A35" s="23">
        <f t="shared" si="0"/>
        <v>16</v>
      </c>
      <c r="B35" s="58"/>
      <c r="C35" s="13">
        <f>IF(TYPE(VLOOKUP(B35,Hunter!$A$12:$F$1317,2,FALSE))=16,IF(TYPE(VLOOKUP(B35,Hunter!$A$12:$F$399,2,FALSE))=16,"",VLOOKUP(B35,Hunter!$A$12:$F$399,2,FALSE)),VLOOKUP(B35,Hunter!$A$12:$F$1317,2,FALSE))</f>
      </c>
      <c r="D35" s="21"/>
      <c r="E35" s="11">
        <f>IF(TYPE(VLOOKUP(B35,Hunter!$A$12:$F$1317,4,FALSE))=16,IF(TYPE(VLOOKUP(B35,Hunter!$A$12:$F$399,4,FALSE))=16,"",VLOOKUP(B35,Hunter!$A$12:F$399,4,FALSE)),VLOOKUP(B35,Hunter!$A$12:$F$1317,4,FALSE))</f>
      </c>
    </row>
    <row r="36" spans="1:5" ht="15">
      <c r="A36" s="23">
        <f t="shared" si="0"/>
        <v>17</v>
      </c>
      <c r="B36" s="59"/>
      <c r="C36" s="13">
        <f>IF(TYPE(VLOOKUP(B36,Hunter!$A$12:$F$1317,2,FALSE))=16,IF(TYPE(VLOOKUP(B36,Hunter!$A$12:$F$399,2,FALSE))=16,"",VLOOKUP(B36,Hunter!$A$12:$F$399,2,FALSE)),VLOOKUP(B36,Hunter!$A$12:$F$1317,2,FALSE))</f>
      </c>
      <c r="D36" s="21"/>
      <c r="E36" s="11">
        <f>IF(TYPE(VLOOKUP(B36,Hunter!$A$12:$F$1317,4,FALSE))=16,IF(TYPE(VLOOKUP(B36,Hunter!$A$12:$F$399,4,FALSE))=16,"",VLOOKUP(B36,Hunter!$A$12:F$399,4,FALSE)),VLOOKUP(B36,Hunter!$A$12:$F$1317,4,FALSE))</f>
      </c>
    </row>
    <row r="37" spans="1:5" ht="15">
      <c r="A37" s="23">
        <f t="shared" si="0"/>
        <v>18</v>
      </c>
      <c r="B37" s="30"/>
      <c r="C37" s="13">
        <f>IF(TYPE(VLOOKUP(B37,Hunter!$A$12:$F$1317,2,FALSE))=16,IF(TYPE(VLOOKUP(B37,Hunter!$A$12:$F$399,2,FALSE))=16,"",VLOOKUP(B37,Hunter!$A$12:$F$399,2,FALSE)),VLOOKUP(B37,Hunter!$A$12:$F$1317,2,FALSE))</f>
      </c>
      <c r="D37" s="21"/>
      <c r="E37" s="11">
        <f>IF(TYPE(VLOOKUP(B37,Hunter!$A$12:$F$1317,4,FALSE))=16,IF(TYPE(VLOOKUP(B37,Hunter!$A$12:$F$399,4,FALSE))=16,"",VLOOKUP(B37,Hunter!$A$12:F$399,4,FALSE)),VLOOKUP(B37,Hunter!$A$12:$F$1317,4,FALSE))</f>
      </c>
    </row>
    <row r="38" spans="1:5" ht="15">
      <c r="A38" s="23">
        <f t="shared" si="0"/>
        <v>19</v>
      </c>
      <c r="B38" s="30"/>
      <c r="C38" s="13">
        <f>IF(TYPE(VLOOKUP(B38,Hunter!$A$12:$F$1317,2,FALSE))=16,IF(TYPE(VLOOKUP(B38,Hunter!$A$12:$F$399,2,FALSE))=16,"",VLOOKUP(B38,Hunter!$A$12:$F$399,2,FALSE)),VLOOKUP(B38,Hunter!$A$12:$F$1317,2,FALSE))</f>
      </c>
      <c r="D38" s="21"/>
      <c r="E38" s="11">
        <f>IF(TYPE(VLOOKUP(B38,Hunter!$A$12:$F$1317,4,FALSE))=16,IF(TYPE(VLOOKUP(B38,Hunter!$A$12:$F$399,4,FALSE))=16,"",VLOOKUP(B38,Hunter!$A$12:F$399,4,FALSE)),VLOOKUP(B38,Hunter!$A$12:$F$1317,4,FALSE))</f>
      </c>
    </row>
    <row r="39" spans="1:5" ht="15">
      <c r="A39" s="23">
        <f t="shared" si="0"/>
        <v>20</v>
      </c>
      <c r="B39" s="1"/>
      <c r="C39" s="13">
        <f>IF(TYPE(VLOOKUP(B39,Hunter!$A$12:$F$1317,2,FALSE))=16,IF(TYPE(VLOOKUP(B39,Hunter!$A$12:$F$399,2,FALSE))=16,"",VLOOKUP(B39,Hunter!$A$12:$F$399,2,FALSE)),VLOOKUP(B39,Hunter!$A$12:$F$1317,2,FALSE))</f>
      </c>
      <c r="D39" s="21"/>
      <c r="E39" s="11">
        <f>IF(TYPE(VLOOKUP(B39,Hunter!$A$12:$F$1317,4,FALSE))=16,IF(TYPE(VLOOKUP(B39,Hunter!$A$12:$F$399,4,FALSE))=16,"",VLOOKUP(B39,Hunter!$A$12:F$399,4,FALSE)),VLOOKUP(B39,Hunter!$A$12:$F$1317,4,FALSE))</f>
      </c>
    </row>
    <row r="40" spans="1:5" ht="15">
      <c r="A40" s="23">
        <f t="shared" si="0"/>
        <v>21</v>
      </c>
      <c r="B40" s="30"/>
      <c r="C40" s="13">
        <f>IF(TYPE(VLOOKUP(B40,Hunter!$A$12:$F$1317,2,FALSE))=16,IF(TYPE(VLOOKUP(B40,Hunter!$A$12:$F$399,2,FALSE))=16,"",VLOOKUP(B40,Hunter!$A$12:$F$399,2,FALSE)),VLOOKUP(B40,Hunter!$A$12:$F$1317,2,FALSE))</f>
      </c>
      <c r="D40" s="21"/>
      <c r="E40" s="11">
        <f>IF(TYPE(VLOOKUP(B40,Hunter!$A$12:$F$1317,4,FALSE))=16,IF(TYPE(VLOOKUP(B40,Hunter!$A$12:$F$399,4,FALSE))=16,"",VLOOKUP(B40,Hunter!$A$12:F$399,4,FALSE)),VLOOKUP(B40,Hunter!$A$12:$F$1317,4,FALSE))</f>
      </c>
    </row>
    <row r="41" spans="1:5" ht="15">
      <c r="A41" s="23">
        <f t="shared" si="0"/>
        <v>22</v>
      </c>
      <c r="B41" s="1"/>
      <c r="C41" s="13">
        <f>IF(TYPE(VLOOKUP(B41,Hunter!$A$12:$F$1317,2,FALSE))=16,IF(TYPE(VLOOKUP(B41,Hunter!$A$12:$F$399,2,FALSE))=16,"",VLOOKUP(B41,Hunter!$A$12:$F$399,2,FALSE)),VLOOKUP(B41,Hunter!$A$12:$F$1317,2,FALSE))</f>
      </c>
      <c r="D41" s="21"/>
      <c r="E41" s="11">
        <f>IF(TYPE(VLOOKUP(B41,Hunter!$A$12:$F$1317,4,FALSE))=16,IF(TYPE(VLOOKUP(B41,Hunter!$A$12:$F$399,4,FALSE))=16,"",VLOOKUP(B41,Hunter!$A$12:F$399,4,FALSE)),VLOOKUP(B41,Hunter!$A$12:$F$1317,4,FALSE))</f>
      </c>
    </row>
    <row r="42" spans="1:5" ht="15">
      <c r="A42" s="23">
        <f t="shared" si="0"/>
        <v>23</v>
      </c>
      <c r="B42" s="1"/>
      <c r="C42" s="13">
        <f>IF(TYPE(VLOOKUP(B42,Hunter!$A$12:$F$1317,2,FALSE))=16,IF(TYPE(VLOOKUP(B42,Hunter!$A$12:$F$399,2,FALSE))=16,"",VLOOKUP(B42,Hunter!$A$12:$F$399,2,FALSE)),VLOOKUP(B42,Hunter!$A$12:$F$1317,2,FALSE))</f>
      </c>
      <c r="D42" s="21"/>
      <c r="E42" s="11">
        <f>IF(TYPE(VLOOKUP(B42,Hunter!$A$12:$F$1317,4,FALSE))=16,IF(TYPE(VLOOKUP(B42,Hunter!$A$12:$F$399,4,FALSE))=16,"",VLOOKUP(B42,Hunter!$A$12:F$399,4,FALSE)),VLOOKUP(B42,Hunter!$A$12:$F$1317,4,FALSE))</f>
      </c>
    </row>
    <row r="43" spans="1:5" ht="15">
      <c r="A43" s="23">
        <f t="shared" si="0"/>
        <v>24</v>
      </c>
      <c r="B43" s="1"/>
      <c r="C43" s="13">
        <f>IF(TYPE(VLOOKUP(B43,Hunter!$A$12:$F$1317,2,FALSE))=16,IF(TYPE(VLOOKUP(B43,Hunter!$A$12:$F$399,2,FALSE))=16,"",VLOOKUP(B43,Hunter!$A$12:$F$399,2,FALSE)),VLOOKUP(B43,Hunter!$A$12:$F$1317,2,FALSE))</f>
      </c>
      <c r="D43" s="21"/>
      <c r="E43" s="11">
        <f>IF(TYPE(VLOOKUP(B43,Hunter!$A$12:$F$1317,4,FALSE))=16,IF(TYPE(VLOOKUP(B43,Hunter!$A$12:$F$399,4,FALSE))=16,"",VLOOKUP(B43,Hunter!$A$12:F$399,4,FALSE)),VLOOKUP(B43,Hunter!$A$12:$F$1317,4,FALSE))</f>
      </c>
    </row>
    <row r="44" spans="1:5" ht="15">
      <c r="A44" s="23">
        <f t="shared" si="0"/>
        <v>25</v>
      </c>
      <c r="B44" s="1"/>
      <c r="C44" s="13">
        <f>IF(TYPE(VLOOKUP(B44,Hunter!$A$12:$F$1317,2,FALSE))=16,IF(TYPE(VLOOKUP(B44,Hunter!$A$12:$F$399,2,FALSE))=16,"",VLOOKUP(B44,Hunter!$A$12:$F$399,2,FALSE)),VLOOKUP(B44,Hunter!$A$12:$F$1317,2,FALSE))</f>
      </c>
      <c r="D44" s="21"/>
      <c r="E44" s="11">
        <f>IF(TYPE(VLOOKUP(B44,Hunter!$A$12:$F$1317,4,FALSE))=16,IF(TYPE(VLOOKUP(B44,Hunter!$A$12:$F$399,4,FALSE))=16,"",VLOOKUP(B44,Hunter!$A$12:F$399,4,FALSE)),VLOOKUP(B44,Hunter!$A$12:$F$1317,4,FALSE))</f>
      </c>
    </row>
    <row r="45" spans="1:5" ht="15">
      <c r="A45" s="36">
        <f t="shared" si="0"/>
        <v>26</v>
      </c>
      <c r="B45" s="30"/>
      <c r="C45" s="13">
        <f>IF(TYPE(VLOOKUP(B45,Hunter!$A$12:$F$1317,2,FALSE))=16,IF(TYPE(VLOOKUP(B45,Hunter!$A$12:$F$399,2,FALSE))=16,"",VLOOKUP(B45,Hunter!$A$12:$F$399,2,FALSE)),VLOOKUP(B45,Hunter!$A$12:$F$1317,2,FALSE))</f>
      </c>
      <c r="D45" s="21"/>
      <c r="E45" s="11">
        <f>IF(TYPE(VLOOKUP(B45,Hunter!$A$12:$F$1317,4,FALSE))=16,IF(TYPE(VLOOKUP(B45,Hunter!$A$12:$F$399,4,FALSE))=16,"",VLOOKUP(B45,Hunter!$A$12:F$399,4,FALSE)),VLOOKUP(B45,Hunter!$A$12:$F$1317,4,FALSE))</f>
      </c>
    </row>
    <row r="46" spans="1:5" ht="15">
      <c r="A46" s="36">
        <f t="shared" si="0"/>
        <v>27</v>
      </c>
      <c r="B46" s="30"/>
      <c r="C46" s="13">
        <f>IF(TYPE(VLOOKUP(B46,Hunter!$A$12:$F$1317,2,FALSE))=16,IF(TYPE(VLOOKUP(B46,Hunter!$A$12:$F$399,2,FALSE))=16,"",VLOOKUP(B46,Hunter!$A$12:$F$399,2,FALSE)),VLOOKUP(B46,Hunter!$A$12:$F$1317,2,FALSE))</f>
      </c>
      <c r="D46" s="21"/>
      <c r="E46" s="11">
        <f>IF(TYPE(VLOOKUP(B46,Hunter!$A$12:$F$1317,4,FALSE))=16,IF(TYPE(VLOOKUP(B46,Hunter!$A$12:$F$399,4,FALSE))=16,"",VLOOKUP(B46,Hunter!$A$12:F$399,4,FALSE)),VLOOKUP(B46,Hunter!$A$12:$F$1317,4,FALSE))</f>
      </c>
    </row>
    <row r="47" spans="1:5" ht="15">
      <c r="A47" s="36">
        <f t="shared" si="0"/>
        <v>28</v>
      </c>
      <c r="B47" s="30"/>
      <c r="C47" s="13">
        <f>IF(TYPE(VLOOKUP(B47,Hunter!$A$12:$F$1317,2,FALSE))=16,IF(TYPE(VLOOKUP(B47,Hunter!$A$12:$F$399,2,FALSE))=16,"",VLOOKUP(B47,Hunter!$A$12:$F$399,2,FALSE)),VLOOKUP(B47,Hunter!$A$12:$F$1317,2,FALSE))</f>
      </c>
      <c r="D47" s="21"/>
      <c r="E47" s="11">
        <f>IF(TYPE(VLOOKUP(B47,Hunter!$A$12:$F$1317,4,FALSE))=16,IF(TYPE(VLOOKUP(B47,Hunter!$A$12:$F$399,4,FALSE))=16,"",VLOOKUP(B47,Hunter!$A$12:F$399,4,FALSE)),VLOOKUP(B47,Hunter!$A$12:$F$1317,4,FALSE))</f>
      </c>
    </row>
    <row r="48" spans="1:5" ht="15">
      <c r="A48" s="36">
        <f t="shared" si="0"/>
        <v>29</v>
      </c>
      <c r="B48" s="30"/>
      <c r="C48" s="13">
        <f>IF(TYPE(VLOOKUP(B48,Hunter!$A$12:$F$1317,2,FALSE))=16,IF(TYPE(VLOOKUP(B48,Hunter!$A$12:$F$399,2,FALSE))=16,"",VLOOKUP(B48,Hunter!$A$12:$F$399,2,FALSE)),VLOOKUP(B48,Hunter!$A$12:$F$1317,2,FALSE))</f>
      </c>
      <c r="D48" s="21"/>
      <c r="E48" s="11">
        <f>IF(TYPE(VLOOKUP(B48,Hunter!$A$12:$F$1317,4,FALSE))=16,IF(TYPE(VLOOKUP(B48,Hunter!$A$12:$F$399,4,FALSE))=16,"",VLOOKUP(B48,Hunter!$A$12:F$399,4,FALSE)),VLOOKUP(B48,Hunter!$A$12:$F$1317,4,FALSE))</f>
      </c>
    </row>
    <row r="49" spans="1:5" ht="15">
      <c r="A49" s="36">
        <f t="shared" si="0"/>
        <v>30</v>
      </c>
      <c r="B49" s="1"/>
      <c r="C49" s="13">
        <f>IF(TYPE(VLOOKUP(B49,Hunter!$A$12:$F$1317,2,FALSE))=16,IF(TYPE(VLOOKUP(B49,Hunter!$A$12:$F$399,2,FALSE))=16,"",VLOOKUP(B49,Hunter!$A$12:$F$399,2,FALSE)),VLOOKUP(B49,Hunter!$A$12:$F$1317,2,FALSE))</f>
      </c>
      <c r="D49" s="21"/>
      <c r="E49" s="11">
        <f>IF(TYPE(VLOOKUP(B49,Hunter!$A$12:$F$1317,4,FALSE))=16,IF(TYPE(VLOOKUP(B49,Hunter!$A$12:$F$399,4,FALSE))=16,"",VLOOKUP(B49,Hunter!$A$12:F$399,4,FALSE)),VLOOKUP(B49,Hunter!$A$12:$F$1317,4,FALSE))</f>
      </c>
    </row>
    <row r="50" spans="1:5" ht="15">
      <c r="A50" s="205" t="s">
        <v>244</v>
      </c>
      <c r="B50" s="205"/>
      <c r="C50" s="205"/>
      <c r="D50" s="206"/>
      <c r="E50" s="22">
        <f>SUMPRODUCT(E20:E49,D20:D49)</f>
        <v>0</v>
      </c>
    </row>
    <row r="51" spans="1:5" ht="15">
      <c r="A51" s="207" t="s">
        <v>245</v>
      </c>
      <c r="B51" s="207"/>
      <c r="C51" s="207"/>
      <c r="D51" s="208"/>
      <c r="E51" s="34">
        <f>E50*Hunter!$D$6</f>
        <v>0</v>
      </c>
    </row>
    <row r="52" spans="1:5" ht="15">
      <c r="A52" s="12" t="s">
        <v>534</v>
      </c>
      <c r="B52" s="3"/>
      <c r="C52" s="4"/>
      <c r="D52" s="3"/>
      <c r="E52" s="3"/>
    </row>
    <row r="53" spans="1:5" ht="15">
      <c r="A53" s="3"/>
      <c r="B53" s="3"/>
      <c r="C53" s="4"/>
      <c r="D53" s="3"/>
      <c r="E53" s="3"/>
    </row>
    <row r="54" spans="1:5" ht="15">
      <c r="A54" s="3"/>
      <c r="B54" s="14" t="s">
        <v>182</v>
      </c>
      <c r="C54" s="4"/>
      <c r="D54" s="3"/>
      <c r="E54" s="3"/>
    </row>
    <row r="55" spans="1:5" ht="15">
      <c r="A55" s="3"/>
      <c r="B55" s="3"/>
      <c r="C55" s="4"/>
      <c r="D55" s="3"/>
      <c r="E55" s="3"/>
    </row>
  </sheetData>
  <sheetProtection/>
  <mergeCells count="2">
    <mergeCell ref="A50:D50"/>
    <mergeCell ref="A51:D51"/>
  </mergeCells>
  <conditionalFormatting sqref="C20:C21 C26:C49">
    <cfRule type="expression" priority="5" dxfId="0" stopIfTrue="1">
      <formula>B20=0</formula>
    </cfRule>
  </conditionalFormatting>
  <conditionalFormatting sqref="C25">
    <cfRule type="expression" priority="4" dxfId="0" stopIfTrue="1">
      <formula>B25=0</formula>
    </cfRule>
  </conditionalFormatting>
  <conditionalFormatting sqref="C24">
    <cfRule type="expression" priority="3" dxfId="0" stopIfTrue="1">
      <formula>B24=0</formula>
    </cfRule>
  </conditionalFormatting>
  <conditionalFormatting sqref="C23">
    <cfRule type="expression" priority="2" dxfId="0" stopIfTrue="1">
      <formula>B23=0</formula>
    </cfRule>
  </conditionalFormatting>
  <conditionalFormatting sqref="C22">
    <cfRule type="expression" priority="1" dxfId="0" stopIfTrue="1">
      <formula>B22=0</formula>
    </cfRule>
  </conditionalFormatting>
  <printOptions/>
  <pageMargins left="0.42" right="0.4" top="0.37" bottom="0.46" header="0.21" footer="0.29"/>
  <pageSetup fitToHeight="4" fitToWidth="1" horizontalDpi="600" verticalDpi="6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2:J246"/>
  <sheetViews>
    <sheetView showGridLines="0" tabSelected="1" zoomScale="110" zoomScaleNormal="110" zoomScalePageLayoutView="0" workbookViewId="0" topLeftCell="A1">
      <selection activeCell="H139" sqref="H139"/>
    </sheetView>
  </sheetViews>
  <sheetFormatPr defaultColWidth="9.140625" defaultRowHeight="12.75" outlineLevelRow="2"/>
  <cols>
    <col min="1" max="1" width="13.00390625" style="76" customWidth="1"/>
    <col min="2" max="2" width="66.28125" style="76" bestFit="1" customWidth="1"/>
    <col min="3" max="3" width="11.140625" style="77" customWidth="1"/>
    <col min="4" max="4" width="11.00390625" style="76" customWidth="1"/>
    <col min="5" max="5" width="9.00390625" style="78" customWidth="1"/>
    <col min="6" max="6" width="11.140625" style="78" bestFit="1" customWidth="1"/>
    <col min="7" max="8" width="9.140625" style="76" customWidth="1"/>
    <col min="9" max="9" width="23.28125" style="76" customWidth="1"/>
    <col min="10" max="10" width="9.421875" style="76" bestFit="1" customWidth="1"/>
    <col min="11" max="16384" width="9.140625" style="76" customWidth="1"/>
  </cols>
  <sheetData>
    <row r="1" ht="28.5" customHeight="1"/>
    <row r="2" ht="24.75" customHeight="1">
      <c r="A2" s="79"/>
    </row>
    <row r="3" ht="16.5">
      <c r="A3" s="79"/>
    </row>
    <row r="4" spans="1:7" s="80" customFormat="1" ht="29.25" customHeight="1">
      <c r="A4" s="218"/>
      <c r="B4" s="219"/>
      <c r="E4" s="81"/>
      <c r="F4" s="82"/>
      <c r="G4" s="82"/>
    </row>
    <row r="5" spans="1:7" s="80" customFormat="1" ht="21" customHeight="1" thickBot="1">
      <c r="A5" s="212">
        <v>42913</v>
      </c>
      <c r="B5" s="213"/>
      <c r="E5" s="81"/>
      <c r="F5" s="82"/>
      <c r="G5" s="82"/>
    </row>
    <row r="6" spans="3:7" s="80" customFormat="1" ht="34.5" customHeight="1" thickBot="1">
      <c r="C6" s="173" t="s">
        <v>538</v>
      </c>
      <c r="D6" s="172">
        <v>27.1</v>
      </c>
      <c r="E6" s="81"/>
      <c r="F6" s="82"/>
      <c r="G6" s="82"/>
    </row>
    <row r="7" spans="1:7" s="80" customFormat="1" ht="23.25" customHeight="1" thickBot="1">
      <c r="A7" s="83" t="s">
        <v>217</v>
      </c>
      <c r="C7" s="84" t="s">
        <v>326</v>
      </c>
      <c r="D7" s="85">
        <v>0</v>
      </c>
      <c r="E7" s="81"/>
      <c r="F7" s="82"/>
      <c r="G7" s="82"/>
    </row>
    <row r="8" spans="1:6" s="86" customFormat="1" ht="15" customHeight="1">
      <c r="A8" s="224" t="s">
        <v>18</v>
      </c>
      <c r="B8" s="224" t="s">
        <v>325</v>
      </c>
      <c r="C8" s="216" t="s">
        <v>330</v>
      </c>
      <c r="D8" s="214" t="s">
        <v>327</v>
      </c>
      <c r="E8" s="214" t="s">
        <v>328</v>
      </c>
      <c r="F8" s="214" t="s">
        <v>329</v>
      </c>
    </row>
    <row r="9" spans="1:6" s="86" customFormat="1" ht="54" customHeight="1" thickBot="1">
      <c r="A9" s="225"/>
      <c r="B9" s="225"/>
      <c r="C9" s="217"/>
      <c r="D9" s="215"/>
      <c r="E9" s="215"/>
      <c r="F9" s="215"/>
    </row>
    <row r="10" spans="1:6" ht="17.25" thickBot="1">
      <c r="A10" s="209" t="s">
        <v>306</v>
      </c>
      <c r="B10" s="220"/>
      <c r="C10" s="220"/>
      <c r="D10" s="220"/>
      <c r="E10" s="220"/>
      <c r="F10" s="221"/>
    </row>
    <row r="11" spans="1:6" s="92" customFormat="1" ht="16.5" outlineLevel="1">
      <c r="A11" s="87"/>
      <c r="B11" s="88" t="s">
        <v>309</v>
      </c>
      <c r="C11" s="89"/>
      <c r="D11" s="90"/>
      <c r="E11" s="91"/>
      <c r="F11" s="91"/>
    </row>
    <row r="12" spans="1:8" s="92" customFormat="1" ht="16.5" outlineLevel="2">
      <c r="A12" s="93" t="s">
        <v>0</v>
      </c>
      <c r="B12" s="94" t="s">
        <v>337</v>
      </c>
      <c r="C12" s="95" t="s">
        <v>239</v>
      </c>
      <c r="D12" s="96">
        <f>ROUND(E12*(1-$D$7),2)</f>
        <v>13.89</v>
      </c>
      <c r="E12" s="132">
        <v>13.89</v>
      </c>
      <c r="F12" s="132">
        <f>D12*$D$6</f>
        <v>376.41900000000004</v>
      </c>
      <c r="G12" s="91"/>
      <c r="H12" s="91"/>
    </row>
    <row r="13" spans="1:8" s="92" customFormat="1" ht="16.5" outlineLevel="2">
      <c r="A13" s="93" t="s">
        <v>1</v>
      </c>
      <c r="B13" s="94" t="s">
        <v>338</v>
      </c>
      <c r="C13" s="95" t="s">
        <v>240</v>
      </c>
      <c r="D13" s="96">
        <f aca="true" t="shared" si="0" ref="D13:D62">ROUND(E13*(1-$D$7),2)</f>
        <v>1.59</v>
      </c>
      <c r="E13" s="132">
        <v>1.59</v>
      </c>
      <c r="F13" s="132">
        <f aca="true" t="shared" si="1" ref="F13:F62">D13*$D$6</f>
        <v>43.089000000000006</v>
      </c>
      <c r="G13" s="91"/>
      <c r="H13" s="91"/>
    </row>
    <row r="14" spans="1:8" s="92" customFormat="1" ht="16.5" outlineLevel="2">
      <c r="A14" s="93" t="s">
        <v>236</v>
      </c>
      <c r="B14" s="94" t="s">
        <v>339</v>
      </c>
      <c r="C14" s="95" t="s">
        <v>290</v>
      </c>
      <c r="D14" s="96">
        <f>ROUND(E14*(1-$D$7),2)/$D$6</f>
        <v>1.4830258302583024</v>
      </c>
      <c r="E14" s="181">
        <v>40.19</v>
      </c>
      <c r="F14" s="132">
        <f t="shared" si="1"/>
        <v>40.19</v>
      </c>
      <c r="G14" s="91"/>
      <c r="H14" s="91"/>
    </row>
    <row r="15" spans="1:8" s="92" customFormat="1" ht="16.5" outlineLevel="2">
      <c r="A15" s="93" t="s">
        <v>2</v>
      </c>
      <c r="B15" s="94" t="s">
        <v>340</v>
      </c>
      <c r="C15" s="98">
        <v>5</v>
      </c>
      <c r="D15" s="96">
        <f t="shared" si="0"/>
        <v>5.09</v>
      </c>
      <c r="E15" s="132">
        <v>5.09</v>
      </c>
      <c r="F15" s="132">
        <f t="shared" si="1"/>
        <v>137.939</v>
      </c>
      <c r="G15" s="91"/>
      <c r="H15" s="91"/>
    </row>
    <row r="16" spans="1:8" s="92" customFormat="1" ht="16.5" outlineLevel="2">
      <c r="A16" s="93" t="s">
        <v>3</v>
      </c>
      <c r="B16" s="94" t="s">
        <v>341</v>
      </c>
      <c r="C16" s="98">
        <v>10</v>
      </c>
      <c r="D16" s="96">
        <f t="shared" si="0"/>
        <v>2.23</v>
      </c>
      <c r="E16" s="132">
        <v>2.23</v>
      </c>
      <c r="F16" s="132">
        <f t="shared" si="1"/>
        <v>60.433</v>
      </c>
      <c r="G16" s="91"/>
      <c r="H16" s="91"/>
    </row>
    <row r="17" spans="1:8" s="92" customFormat="1" ht="16.5" outlineLevel="2">
      <c r="A17" s="93" t="s">
        <v>4</v>
      </c>
      <c r="B17" s="94" t="s">
        <v>342</v>
      </c>
      <c r="C17" s="98">
        <v>10</v>
      </c>
      <c r="D17" s="96">
        <f t="shared" si="0"/>
        <v>2.71</v>
      </c>
      <c r="E17" s="132">
        <v>2.71</v>
      </c>
      <c r="F17" s="132">
        <f t="shared" si="1"/>
        <v>73.441</v>
      </c>
      <c r="G17" s="91"/>
      <c r="H17" s="91"/>
    </row>
    <row r="18" spans="1:8" s="92" customFormat="1" ht="16.5" outlineLevel="2">
      <c r="A18" s="93" t="s">
        <v>5</v>
      </c>
      <c r="B18" s="94" t="s">
        <v>343</v>
      </c>
      <c r="C18" s="98">
        <v>5</v>
      </c>
      <c r="D18" s="96">
        <f t="shared" si="0"/>
        <v>7.18</v>
      </c>
      <c r="E18" s="132">
        <v>7.18</v>
      </c>
      <c r="F18" s="132">
        <f t="shared" si="1"/>
        <v>194.578</v>
      </c>
      <c r="G18" s="91"/>
      <c r="H18" s="91"/>
    </row>
    <row r="19" spans="1:8" s="92" customFormat="1" ht="16.5" outlineLevel="2">
      <c r="A19" s="93" t="s">
        <v>6</v>
      </c>
      <c r="B19" s="94" t="s">
        <v>344</v>
      </c>
      <c r="C19" s="98">
        <v>5</v>
      </c>
      <c r="D19" s="96">
        <f t="shared" si="0"/>
        <v>7.91</v>
      </c>
      <c r="E19" s="132">
        <v>7.91</v>
      </c>
      <c r="F19" s="132">
        <f t="shared" si="1"/>
        <v>214.36100000000002</v>
      </c>
      <c r="G19" s="91"/>
      <c r="H19" s="91"/>
    </row>
    <row r="20" spans="1:8" s="92" customFormat="1" ht="16.5" outlineLevel="2">
      <c r="A20" s="93" t="s">
        <v>7</v>
      </c>
      <c r="B20" s="94" t="s">
        <v>345</v>
      </c>
      <c r="C20" s="99">
        <v>5</v>
      </c>
      <c r="D20" s="96">
        <f t="shared" si="0"/>
        <v>7.18</v>
      </c>
      <c r="E20" s="132">
        <v>7.18</v>
      </c>
      <c r="F20" s="132">
        <f t="shared" si="1"/>
        <v>194.578</v>
      </c>
      <c r="G20" s="91"/>
      <c r="H20" s="91"/>
    </row>
    <row r="21" spans="1:8" s="92" customFormat="1" ht="16.5" outlineLevel="2">
      <c r="A21" s="93" t="s">
        <v>8</v>
      </c>
      <c r="B21" s="94" t="s">
        <v>346</v>
      </c>
      <c r="C21" s="99">
        <v>5</v>
      </c>
      <c r="D21" s="96">
        <f t="shared" si="0"/>
        <v>7.91</v>
      </c>
      <c r="E21" s="132">
        <v>7.91</v>
      </c>
      <c r="F21" s="132">
        <f t="shared" si="1"/>
        <v>214.36100000000002</v>
      </c>
      <c r="G21" s="91"/>
      <c r="H21" s="91"/>
    </row>
    <row r="22" spans="1:8" s="92" customFormat="1" ht="16.5" outlineLevel="2">
      <c r="A22" s="93" t="s">
        <v>9</v>
      </c>
      <c r="B22" s="94" t="s">
        <v>347</v>
      </c>
      <c r="C22" s="99">
        <v>5</v>
      </c>
      <c r="D22" s="96">
        <f t="shared" si="0"/>
        <v>8.63</v>
      </c>
      <c r="E22" s="132">
        <v>8.63</v>
      </c>
      <c r="F22" s="132">
        <f t="shared" si="1"/>
        <v>233.87300000000005</v>
      </c>
      <c r="G22" s="91"/>
      <c r="H22" s="91"/>
    </row>
    <row r="23" spans="1:8" s="92" customFormat="1" ht="16.5" outlineLevel="2">
      <c r="A23" s="93" t="s">
        <v>10</v>
      </c>
      <c r="B23" s="94" t="s">
        <v>348</v>
      </c>
      <c r="C23" s="99">
        <v>5</v>
      </c>
      <c r="D23" s="96">
        <f t="shared" si="0"/>
        <v>17.94</v>
      </c>
      <c r="E23" s="132">
        <v>17.94</v>
      </c>
      <c r="F23" s="132">
        <f t="shared" si="1"/>
        <v>486.17400000000004</v>
      </c>
      <c r="G23" s="91"/>
      <c r="H23" s="91"/>
    </row>
    <row r="24" spans="1:8" s="92" customFormat="1" ht="16.5" outlineLevel="2">
      <c r="A24" s="93" t="s">
        <v>11</v>
      </c>
      <c r="B24" s="94" t="s">
        <v>349</v>
      </c>
      <c r="C24" s="99">
        <v>10</v>
      </c>
      <c r="D24" s="96">
        <f t="shared" si="0"/>
        <v>1.99</v>
      </c>
      <c r="E24" s="132">
        <v>1.99</v>
      </c>
      <c r="F24" s="132">
        <f t="shared" si="1"/>
        <v>53.929</v>
      </c>
      <c r="G24" s="91"/>
      <c r="H24" s="91"/>
    </row>
    <row r="25" spans="1:8" s="92" customFormat="1" ht="16.5" outlineLevel="2">
      <c r="A25" s="93" t="s">
        <v>288</v>
      </c>
      <c r="B25" s="94" t="s">
        <v>350</v>
      </c>
      <c r="C25" s="99">
        <v>40</v>
      </c>
      <c r="D25" s="96">
        <f>ROUND(E25*(1-$D$7),2)/$D$6</f>
        <v>1.6642066420664205</v>
      </c>
      <c r="E25" s="181">
        <v>45.1</v>
      </c>
      <c r="F25" s="132">
        <f t="shared" si="1"/>
        <v>45.1</v>
      </c>
      <c r="G25" s="91"/>
      <c r="H25" s="91"/>
    </row>
    <row r="26" spans="1:8" s="92" customFormat="1" ht="16.5" outlineLevel="2">
      <c r="A26" s="93" t="s">
        <v>286</v>
      </c>
      <c r="B26" s="94" t="s">
        <v>351</v>
      </c>
      <c r="C26" s="99">
        <v>30</v>
      </c>
      <c r="D26" s="96">
        <f aca="true" t="shared" si="2" ref="D26:D31">ROUND(E26*(1-$D$7),2)/$D$6</f>
        <v>2.0446494464944647</v>
      </c>
      <c r="E26" s="151">
        <v>55.4148</v>
      </c>
      <c r="F26" s="132">
        <f t="shared" si="1"/>
        <v>55.41</v>
      </c>
      <c r="H26" s="91"/>
    </row>
    <row r="27" spans="1:8" s="92" customFormat="1" ht="16.5" outlineLevel="2">
      <c r="A27" s="93" t="s">
        <v>518</v>
      </c>
      <c r="B27" s="94" t="s">
        <v>519</v>
      </c>
      <c r="C27" s="99"/>
      <c r="D27" s="96">
        <f t="shared" si="2"/>
        <v>1.0804428044280443</v>
      </c>
      <c r="E27" s="181">
        <v>29.28</v>
      </c>
      <c r="F27" s="132">
        <f t="shared" si="1"/>
        <v>29.28</v>
      </c>
      <c r="H27" s="180"/>
    </row>
    <row r="28" spans="1:8" s="92" customFormat="1" ht="16.5" outlineLevel="2">
      <c r="A28" s="93" t="s">
        <v>510</v>
      </c>
      <c r="B28" s="94" t="s">
        <v>515</v>
      </c>
      <c r="C28" s="99"/>
      <c r="D28" s="96">
        <f t="shared" si="2"/>
        <v>0.27527675276752767</v>
      </c>
      <c r="E28" s="151">
        <v>7.46</v>
      </c>
      <c r="F28" s="132">
        <f t="shared" si="1"/>
        <v>7.46</v>
      </c>
      <c r="H28" s="91"/>
    </row>
    <row r="29" spans="1:8" s="92" customFormat="1" ht="16.5" outlineLevel="2">
      <c r="A29" s="93" t="s">
        <v>511</v>
      </c>
      <c r="B29" s="94" t="s">
        <v>517</v>
      </c>
      <c r="C29" s="99"/>
      <c r="D29" s="96">
        <f t="shared" si="2"/>
        <v>0.41992619926199265</v>
      </c>
      <c r="E29" s="151">
        <v>11.38</v>
      </c>
      <c r="F29" s="132">
        <f t="shared" si="1"/>
        <v>11.38</v>
      </c>
      <c r="H29" s="91"/>
    </row>
    <row r="30" spans="1:8" s="92" customFormat="1" ht="16.5" outlineLevel="2">
      <c r="A30" s="93" t="s">
        <v>520</v>
      </c>
      <c r="B30" s="94" t="s">
        <v>522</v>
      </c>
      <c r="C30" s="99"/>
      <c r="D30" s="96">
        <f t="shared" si="2"/>
        <v>0.5837638376383764</v>
      </c>
      <c r="E30" s="181">
        <v>15.82</v>
      </c>
      <c r="F30" s="132">
        <f t="shared" si="1"/>
        <v>15.82</v>
      </c>
      <c r="H30" s="91"/>
    </row>
    <row r="31" spans="1:8" s="92" customFormat="1" ht="16.5" outlineLevel="2">
      <c r="A31" s="93" t="s">
        <v>521</v>
      </c>
      <c r="B31" s="94" t="s">
        <v>523</v>
      </c>
      <c r="C31" s="99"/>
      <c r="D31" s="96">
        <f t="shared" si="2"/>
        <v>0.8557195571955719</v>
      </c>
      <c r="E31" s="181">
        <v>23.19</v>
      </c>
      <c r="F31" s="132">
        <f t="shared" si="1"/>
        <v>23.19</v>
      </c>
      <c r="H31" s="91"/>
    </row>
    <row r="32" spans="1:8" s="92" customFormat="1" ht="16.5" outlineLevel="2">
      <c r="A32" s="93" t="s">
        <v>12</v>
      </c>
      <c r="B32" s="94" t="s">
        <v>352</v>
      </c>
      <c r="C32" s="98">
        <v>5</v>
      </c>
      <c r="D32" s="96">
        <f t="shared" si="0"/>
        <v>3.26</v>
      </c>
      <c r="E32" s="132">
        <v>3.26</v>
      </c>
      <c r="F32" s="132">
        <f t="shared" si="1"/>
        <v>88.346</v>
      </c>
      <c r="G32" s="91"/>
      <c r="H32" s="91"/>
    </row>
    <row r="33" spans="1:8" s="92" customFormat="1" ht="16.5" outlineLevel="2">
      <c r="A33" s="93" t="s">
        <v>13</v>
      </c>
      <c r="B33" s="94" t="s">
        <v>353</v>
      </c>
      <c r="C33" s="98">
        <v>6</v>
      </c>
      <c r="D33" s="96">
        <f t="shared" si="0"/>
        <v>5.73</v>
      </c>
      <c r="E33" s="132">
        <v>5.73</v>
      </c>
      <c r="F33" s="132">
        <f t="shared" si="1"/>
        <v>155.28300000000002</v>
      </c>
      <c r="G33" s="91"/>
      <c r="H33" s="91"/>
    </row>
    <row r="34" spans="1:8" s="92" customFormat="1" ht="16.5" outlineLevel="2">
      <c r="A34" s="93" t="s">
        <v>14</v>
      </c>
      <c r="B34" s="94" t="s">
        <v>354</v>
      </c>
      <c r="C34" s="98">
        <v>6</v>
      </c>
      <c r="D34" s="96">
        <f t="shared" si="0"/>
        <v>4.02</v>
      </c>
      <c r="E34" s="132">
        <v>4.02</v>
      </c>
      <c r="F34" s="132">
        <f t="shared" si="1"/>
        <v>108.942</v>
      </c>
      <c r="G34" s="91"/>
      <c r="H34" s="91"/>
    </row>
    <row r="35" spans="1:8" s="92" customFormat="1" ht="16.5" outlineLevel="2">
      <c r="A35" s="93" t="s">
        <v>15</v>
      </c>
      <c r="B35" s="94" t="s">
        <v>355</v>
      </c>
      <c r="C35" s="98">
        <v>5</v>
      </c>
      <c r="D35" s="96">
        <f t="shared" si="0"/>
        <v>3.97</v>
      </c>
      <c r="E35" s="132">
        <v>3.97</v>
      </c>
      <c r="F35" s="132">
        <f t="shared" si="1"/>
        <v>107.58700000000002</v>
      </c>
      <c r="G35" s="91"/>
      <c r="H35" s="91"/>
    </row>
    <row r="36" spans="1:8" s="92" customFormat="1" ht="16.5" outlineLevel="2">
      <c r="A36" s="100" t="s">
        <v>16</v>
      </c>
      <c r="B36" s="101" t="s">
        <v>356</v>
      </c>
      <c r="C36" s="102"/>
      <c r="D36" s="103">
        <f t="shared" si="0"/>
        <v>8.63</v>
      </c>
      <c r="E36" s="134">
        <v>8.63</v>
      </c>
      <c r="F36" s="134">
        <f t="shared" si="1"/>
        <v>233.87300000000005</v>
      </c>
      <c r="G36" s="91"/>
      <c r="H36" s="91"/>
    </row>
    <row r="37" spans="1:6" s="92" customFormat="1" ht="16.5" outlineLevel="1">
      <c r="A37" s="104"/>
      <c r="B37" s="105" t="s">
        <v>314</v>
      </c>
      <c r="C37" s="89"/>
      <c r="D37" s="90"/>
      <c r="E37" s="141"/>
      <c r="F37" s="150"/>
    </row>
    <row r="38" spans="1:8" s="92" customFormat="1" ht="16.5" outlineLevel="2">
      <c r="A38" s="93" t="s">
        <v>19</v>
      </c>
      <c r="B38" s="94" t="s">
        <v>357</v>
      </c>
      <c r="C38" s="95" t="s">
        <v>239</v>
      </c>
      <c r="D38" s="96">
        <f t="shared" si="0"/>
        <v>13.89</v>
      </c>
      <c r="E38" s="132">
        <v>13.89</v>
      </c>
      <c r="F38" s="132">
        <f t="shared" si="1"/>
        <v>376.41900000000004</v>
      </c>
      <c r="H38" s="91"/>
    </row>
    <row r="39" spans="1:8" s="92" customFormat="1" ht="16.5" outlineLevel="2">
      <c r="A39" s="93" t="s">
        <v>20</v>
      </c>
      <c r="B39" s="94" t="s">
        <v>358</v>
      </c>
      <c r="C39" s="95" t="s">
        <v>240</v>
      </c>
      <c r="D39" s="96">
        <f t="shared" si="0"/>
        <v>1.59</v>
      </c>
      <c r="E39" s="132">
        <v>1.59</v>
      </c>
      <c r="F39" s="132">
        <f t="shared" si="1"/>
        <v>43.089000000000006</v>
      </c>
      <c r="H39" s="91"/>
    </row>
    <row r="40" spans="1:8" s="92" customFormat="1" ht="16.5" outlineLevel="2">
      <c r="A40" s="93" t="s">
        <v>237</v>
      </c>
      <c r="B40" s="94" t="s">
        <v>359</v>
      </c>
      <c r="C40" s="95" t="s">
        <v>290</v>
      </c>
      <c r="D40" s="96">
        <f>ROUND(E40*(1-$D$7),2)/$D$6</f>
        <v>1.4830258302583024</v>
      </c>
      <c r="E40" s="181">
        <v>40.19</v>
      </c>
      <c r="F40" s="132">
        <f t="shared" si="1"/>
        <v>40.19</v>
      </c>
      <c r="H40" s="91"/>
    </row>
    <row r="41" spans="1:8" s="92" customFormat="1" ht="16.5" outlineLevel="2">
      <c r="A41" s="93" t="s">
        <v>21</v>
      </c>
      <c r="B41" s="94" t="s">
        <v>360</v>
      </c>
      <c r="C41" s="98">
        <v>5</v>
      </c>
      <c r="D41" s="96">
        <f t="shared" si="0"/>
        <v>5.09</v>
      </c>
      <c r="E41" s="132">
        <v>5.09</v>
      </c>
      <c r="F41" s="132">
        <f t="shared" si="1"/>
        <v>137.939</v>
      </c>
      <c r="H41" s="91"/>
    </row>
    <row r="42" spans="1:8" s="92" customFormat="1" ht="16.5" outlineLevel="2">
      <c r="A42" s="93" t="s">
        <v>22</v>
      </c>
      <c r="B42" s="94" t="s">
        <v>361</v>
      </c>
      <c r="C42" s="98">
        <v>10</v>
      </c>
      <c r="D42" s="96">
        <f t="shared" si="0"/>
        <v>2.23</v>
      </c>
      <c r="E42" s="132">
        <v>2.23</v>
      </c>
      <c r="F42" s="132">
        <f t="shared" si="1"/>
        <v>60.433</v>
      </c>
      <c r="H42" s="91"/>
    </row>
    <row r="43" spans="1:8" s="92" customFormat="1" ht="16.5" outlineLevel="2">
      <c r="A43" s="93" t="s">
        <v>23</v>
      </c>
      <c r="B43" s="94" t="s">
        <v>362</v>
      </c>
      <c r="C43" s="98">
        <v>10</v>
      </c>
      <c r="D43" s="96">
        <f t="shared" si="0"/>
        <v>2.71</v>
      </c>
      <c r="E43" s="132">
        <v>2.71</v>
      </c>
      <c r="F43" s="132">
        <f t="shared" si="1"/>
        <v>73.441</v>
      </c>
      <c r="H43" s="91"/>
    </row>
    <row r="44" spans="1:8" s="92" customFormat="1" ht="16.5" outlineLevel="2">
      <c r="A44" s="93" t="s">
        <v>24</v>
      </c>
      <c r="B44" s="94" t="s">
        <v>363</v>
      </c>
      <c r="C44" s="98">
        <v>5</v>
      </c>
      <c r="D44" s="96">
        <f t="shared" si="0"/>
        <v>7.18</v>
      </c>
      <c r="E44" s="132">
        <v>7.18</v>
      </c>
      <c r="F44" s="132">
        <f t="shared" si="1"/>
        <v>194.578</v>
      </c>
      <c r="H44" s="91"/>
    </row>
    <row r="45" spans="1:8" s="92" customFormat="1" ht="16.5" outlineLevel="2">
      <c r="A45" s="93" t="s">
        <v>25</v>
      </c>
      <c r="B45" s="94" t="s">
        <v>364</v>
      </c>
      <c r="C45" s="98">
        <v>5</v>
      </c>
      <c r="D45" s="96">
        <f t="shared" si="0"/>
        <v>7.91</v>
      </c>
      <c r="E45" s="132">
        <v>7.91</v>
      </c>
      <c r="F45" s="132">
        <f t="shared" si="1"/>
        <v>214.36100000000002</v>
      </c>
      <c r="H45" s="91"/>
    </row>
    <row r="46" spans="1:8" s="92" customFormat="1" ht="16.5" outlineLevel="2">
      <c r="A46" s="93" t="s">
        <v>26</v>
      </c>
      <c r="B46" s="94" t="s">
        <v>365</v>
      </c>
      <c r="C46" s="98">
        <v>5</v>
      </c>
      <c r="D46" s="96">
        <f t="shared" si="0"/>
        <v>7.18</v>
      </c>
      <c r="E46" s="132">
        <v>7.18</v>
      </c>
      <c r="F46" s="132">
        <f t="shared" si="1"/>
        <v>194.578</v>
      </c>
      <c r="H46" s="91"/>
    </row>
    <row r="47" spans="1:8" s="92" customFormat="1" ht="16.5" outlineLevel="2">
      <c r="A47" s="93" t="s">
        <v>27</v>
      </c>
      <c r="B47" s="94" t="s">
        <v>366</v>
      </c>
      <c r="C47" s="98">
        <v>5</v>
      </c>
      <c r="D47" s="96">
        <f t="shared" si="0"/>
        <v>7.91</v>
      </c>
      <c r="E47" s="132">
        <v>7.91</v>
      </c>
      <c r="F47" s="132">
        <f t="shared" si="1"/>
        <v>214.36100000000002</v>
      </c>
      <c r="H47" s="91"/>
    </row>
    <row r="48" spans="1:8" s="92" customFormat="1" ht="16.5" outlineLevel="2">
      <c r="A48" s="93" t="s">
        <v>28</v>
      </c>
      <c r="B48" s="94" t="s">
        <v>367</v>
      </c>
      <c r="C48" s="98">
        <v>5</v>
      </c>
      <c r="D48" s="96">
        <f t="shared" si="0"/>
        <v>8.63</v>
      </c>
      <c r="E48" s="132">
        <v>8.63</v>
      </c>
      <c r="F48" s="132">
        <f t="shared" si="1"/>
        <v>233.87300000000005</v>
      </c>
      <c r="H48" s="91"/>
    </row>
    <row r="49" spans="1:8" s="92" customFormat="1" ht="16.5" outlineLevel="2">
      <c r="A49" s="93" t="s">
        <v>29</v>
      </c>
      <c r="B49" s="94" t="s">
        <v>368</v>
      </c>
      <c r="C49" s="99">
        <v>5</v>
      </c>
      <c r="D49" s="96">
        <f t="shared" si="0"/>
        <v>17.94</v>
      </c>
      <c r="E49" s="132">
        <v>17.94</v>
      </c>
      <c r="F49" s="132">
        <f t="shared" si="1"/>
        <v>486.17400000000004</v>
      </c>
      <c r="H49" s="91"/>
    </row>
    <row r="50" spans="1:8" s="92" customFormat="1" ht="16.5" outlineLevel="2">
      <c r="A50" s="93" t="s">
        <v>30</v>
      </c>
      <c r="B50" s="94" t="s">
        <v>369</v>
      </c>
      <c r="C50" s="98">
        <v>10</v>
      </c>
      <c r="D50" s="96">
        <f t="shared" si="0"/>
        <v>1.99</v>
      </c>
      <c r="E50" s="132">
        <v>1.99</v>
      </c>
      <c r="F50" s="132">
        <f t="shared" si="1"/>
        <v>53.929</v>
      </c>
      <c r="H50" s="91"/>
    </row>
    <row r="51" spans="1:8" s="92" customFormat="1" ht="16.5" outlineLevel="2">
      <c r="A51" s="93" t="s">
        <v>289</v>
      </c>
      <c r="B51" s="94" t="s">
        <v>370</v>
      </c>
      <c r="C51" s="99">
        <v>40</v>
      </c>
      <c r="D51" s="96">
        <f>ROUND(E51*(1-$D$7),2)/$D$6</f>
        <v>1.6642066420664205</v>
      </c>
      <c r="E51" s="181">
        <v>45.1</v>
      </c>
      <c r="F51" s="132">
        <f t="shared" si="1"/>
        <v>45.1</v>
      </c>
      <c r="H51" s="91"/>
    </row>
    <row r="52" spans="1:8" s="92" customFormat="1" ht="16.5" outlineLevel="2">
      <c r="A52" s="93" t="s">
        <v>287</v>
      </c>
      <c r="B52" s="94" t="s">
        <v>371</v>
      </c>
      <c r="C52" s="99">
        <v>30</v>
      </c>
      <c r="D52" s="96">
        <f aca="true" t="shared" si="3" ref="D52:D57">ROUND(E52*(1-$D$7),2)/$D$6</f>
        <v>2.0446494464944647</v>
      </c>
      <c r="E52" s="151">
        <v>55.4148</v>
      </c>
      <c r="F52" s="132">
        <f t="shared" si="1"/>
        <v>55.41</v>
      </c>
      <c r="H52" s="91"/>
    </row>
    <row r="53" spans="1:8" s="92" customFormat="1" ht="16.5" outlineLevel="2">
      <c r="A53" s="93" t="s">
        <v>508</v>
      </c>
      <c r="B53" s="94" t="s">
        <v>509</v>
      </c>
      <c r="C53" s="99"/>
      <c r="D53" s="96">
        <f t="shared" si="3"/>
        <v>1.0804428044280443</v>
      </c>
      <c r="E53" s="181">
        <v>29.28</v>
      </c>
      <c r="F53" s="132">
        <f t="shared" si="1"/>
        <v>29.28</v>
      </c>
      <c r="H53" s="91"/>
    </row>
    <row r="54" spans="1:8" s="92" customFormat="1" ht="16.5" outlineLevel="2">
      <c r="A54" s="93" t="s">
        <v>510</v>
      </c>
      <c r="B54" s="94" t="s">
        <v>515</v>
      </c>
      <c r="C54" s="99"/>
      <c r="D54" s="96">
        <f t="shared" si="3"/>
        <v>0.27527675276752767</v>
      </c>
      <c r="E54" s="151">
        <v>7.46</v>
      </c>
      <c r="F54" s="132">
        <f t="shared" si="1"/>
        <v>7.46</v>
      </c>
      <c r="H54" s="91"/>
    </row>
    <row r="55" spans="1:8" s="92" customFormat="1" ht="16.5" outlineLevel="2">
      <c r="A55" s="93" t="s">
        <v>511</v>
      </c>
      <c r="B55" s="94" t="s">
        <v>517</v>
      </c>
      <c r="C55" s="99"/>
      <c r="D55" s="96">
        <f t="shared" si="3"/>
        <v>0.41992619926199265</v>
      </c>
      <c r="E55" s="151">
        <v>11.38</v>
      </c>
      <c r="F55" s="132">
        <f t="shared" si="1"/>
        <v>11.38</v>
      </c>
      <c r="H55" s="91"/>
    </row>
    <row r="56" spans="1:8" s="92" customFormat="1" ht="16.5" outlineLevel="2">
      <c r="A56" s="93" t="s">
        <v>512</v>
      </c>
      <c r="B56" s="94" t="s">
        <v>514</v>
      </c>
      <c r="C56" s="99"/>
      <c r="D56" s="96">
        <f t="shared" si="3"/>
        <v>0.5837638376383764</v>
      </c>
      <c r="E56" s="181">
        <v>15.82</v>
      </c>
      <c r="F56" s="132">
        <f t="shared" si="1"/>
        <v>15.82</v>
      </c>
      <c r="H56" s="91"/>
    </row>
    <row r="57" spans="1:8" s="92" customFormat="1" ht="16.5" outlineLevel="2">
      <c r="A57" s="93" t="s">
        <v>513</v>
      </c>
      <c r="B57" s="94" t="s">
        <v>516</v>
      </c>
      <c r="C57" s="99"/>
      <c r="D57" s="96">
        <f t="shared" si="3"/>
        <v>0.8557195571955719</v>
      </c>
      <c r="E57" s="181">
        <v>23.19</v>
      </c>
      <c r="F57" s="132">
        <f t="shared" si="1"/>
        <v>23.19</v>
      </c>
      <c r="H57" s="91"/>
    </row>
    <row r="58" spans="1:8" s="92" customFormat="1" ht="16.5" outlineLevel="2">
      <c r="A58" s="93" t="s">
        <v>31</v>
      </c>
      <c r="B58" s="94" t="s">
        <v>372</v>
      </c>
      <c r="C58" s="98">
        <v>5</v>
      </c>
      <c r="D58" s="96">
        <f t="shared" si="0"/>
        <v>3.26</v>
      </c>
      <c r="E58" s="132">
        <v>3.26</v>
      </c>
      <c r="F58" s="132">
        <f t="shared" si="1"/>
        <v>88.346</v>
      </c>
      <c r="H58" s="91"/>
    </row>
    <row r="59" spans="1:8" s="92" customFormat="1" ht="16.5" outlineLevel="2">
      <c r="A59" s="93" t="s">
        <v>32</v>
      </c>
      <c r="B59" s="94" t="s">
        <v>373</v>
      </c>
      <c r="C59" s="98">
        <v>6</v>
      </c>
      <c r="D59" s="96">
        <f t="shared" si="0"/>
        <v>5.73</v>
      </c>
      <c r="E59" s="132">
        <v>5.73</v>
      </c>
      <c r="F59" s="132">
        <f t="shared" si="1"/>
        <v>155.28300000000002</v>
      </c>
      <c r="H59" s="91"/>
    </row>
    <row r="60" spans="1:8" s="92" customFormat="1" ht="16.5" outlineLevel="2">
      <c r="A60" s="93" t="s">
        <v>33</v>
      </c>
      <c r="B60" s="94" t="s">
        <v>374</v>
      </c>
      <c r="C60" s="98">
        <v>6</v>
      </c>
      <c r="D60" s="96">
        <f t="shared" si="0"/>
        <v>4.02</v>
      </c>
      <c r="E60" s="132">
        <v>4.02</v>
      </c>
      <c r="F60" s="132">
        <f t="shared" si="1"/>
        <v>108.942</v>
      </c>
      <c r="H60" s="91"/>
    </row>
    <row r="61" spans="1:8" s="92" customFormat="1" ht="16.5" outlineLevel="2">
      <c r="A61" s="93" t="s">
        <v>34</v>
      </c>
      <c r="B61" s="94" t="s">
        <v>375</v>
      </c>
      <c r="C61" s="98">
        <v>5</v>
      </c>
      <c r="D61" s="96">
        <f t="shared" si="0"/>
        <v>3.97</v>
      </c>
      <c r="E61" s="132">
        <v>3.97</v>
      </c>
      <c r="F61" s="132">
        <f t="shared" si="1"/>
        <v>107.58700000000002</v>
      </c>
      <c r="H61" s="91"/>
    </row>
    <row r="62" spans="1:8" s="92" customFormat="1" ht="17.25" outlineLevel="2" thickBot="1">
      <c r="A62" s="100" t="s">
        <v>35</v>
      </c>
      <c r="B62" s="101" t="s">
        <v>376</v>
      </c>
      <c r="C62" s="102"/>
      <c r="D62" s="103">
        <f t="shared" si="0"/>
        <v>8.63</v>
      </c>
      <c r="E62" s="134">
        <v>8.63</v>
      </c>
      <c r="F62" s="134">
        <f t="shared" si="1"/>
        <v>233.87300000000005</v>
      </c>
      <c r="H62" s="91"/>
    </row>
    <row r="63" spans="1:6" ht="17.25" thickBot="1">
      <c r="A63" s="209" t="s">
        <v>307</v>
      </c>
      <c r="B63" s="222"/>
      <c r="C63" s="222"/>
      <c r="D63" s="222"/>
      <c r="E63" s="222"/>
      <c r="F63" s="223"/>
    </row>
    <row r="64" spans="1:7" s="92" customFormat="1" ht="16.5" outlineLevel="1">
      <c r="A64" s="87"/>
      <c r="B64" s="88" t="s">
        <v>310</v>
      </c>
      <c r="C64" s="89"/>
      <c r="D64" s="90"/>
      <c r="E64" s="108"/>
      <c r="F64" s="108"/>
      <c r="G64" s="166"/>
    </row>
    <row r="65" spans="1:7" s="92" customFormat="1" ht="16.5" outlineLevel="2">
      <c r="A65" s="93" t="s">
        <v>36</v>
      </c>
      <c r="B65" s="94" t="s">
        <v>377</v>
      </c>
      <c r="C65" s="99">
        <v>5</v>
      </c>
      <c r="D65" s="96">
        <f aca="true" t="shared" si="4" ref="D65:D95">ROUND(E65*(1-$D$7),2)</f>
        <v>17.82</v>
      </c>
      <c r="E65" s="132">
        <v>17.82</v>
      </c>
      <c r="F65" s="132">
        <f aca="true" t="shared" si="5" ref="F65:F99">D65*$D$6</f>
        <v>482.922</v>
      </c>
      <c r="G65" s="167"/>
    </row>
    <row r="66" spans="1:7" s="92" customFormat="1" ht="16.5" outlineLevel="2">
      <c r="A66" s="93" t="s">
        <v>37</v>
      </c>
      <c r="B66" s="94" t="s">
        <v>378</v>
      </c>
      <c r="C66" s="99">
        <v>20</v>
      </c>
      <c r="D66" s="96">
        <f t="shared" si="4"/>
        <v>1.58</v>
      </c>
      <c r="E66" s="132">
        <v>1.58</v>
      </c>
      <c r="F66" s="132">
        <f t="shared" si="5"/>
        <v>42.818000000000005</v>
      </c>
      <c r="G66" s="167"/>
    </row>
    <row r="67" spans="1:7" s="92" customFormat="1" ht="16.5" outlineLevel="2">
      <c r="A67" s="93" t="s">
        <v>38</v>
      </c>
      <c r="B67" s="94" t="s">
        <v>379</v>
      </c>
      <c r="C67" s="99">
        <v>5</v>
      </c>
      <c r="D67" s="96">
        <f t="shared" si="4"/>
        <v>4.83</v>
      </c>
      <c r="E67" s="132">
        <v>4.83</v>
      </c>
      <c r="F67" s="132">
        <f t="shared" si="5"/>
        <v>130.893</v>
      </c>
      <c r="G67" s="167"/>
    </row>
    <row r="68" spans="1:7" s="92" customFormat="1" ht="16.5" outlineLevel="2">
      <c r="A68" s="93" t="s">
        <v>39</v>
      </c>
      <c r="B68" s="94" t="s">
        <v>380</v>
      </c>
      <c r="C68" s="99">
        <v>10</v>
      </c>
      <c r="D68" s="96">
        <f t="shared" si="4"/>
        <v>2.12</v>
      </c>
      <c r="E68" s="132">
        <v>2.12</v>
      </c>
      <c r="F68" s="132">
        <f t="shared" si="5"/>
        <v>57.452000000000005</v>
      </c>
      <c r="G68" s="167"/>
    </row>
    <row r="69" spans="1:7" s="92" customFormat="1" ht="16.5" outlineLevel="2">
      <c r="A69" s="93" t="s">
        <v>40</v>
      </c>
      <c r="B69" s="94" t="s">
        <v>381</v>
      </c>
      <c r="C69" s="99">
        <v>10</v>
      </c>
      <c r="D69" s="96">
        <f t="shared" si="4"/>
        <v>3.39</v>
      </c>
      <c r="E69" s="132">
        <v>3.39</v>
      </c>
      <c r="F69" s="132">
        <f t="shared" si="5"/>
        <v>91.86900000000001</v>
      </c>
      <c r="G69" s="167"/>
    </row>
    <row r="70" spans="1:7" s="92" customFormat="1" ht="16.5" outlineLevel="2">
      <c r="A70" s="93" t="s">
        <v>41</v>
      </c>
      <c r="B70" s="94" t="s">
        <v>294</v>
      </c>
      <c r="C70" s="99">
        <v>5</v>
      </c>
      <c r="D70" s="96">
        <f t="shared" si="4"/>
        <v>8.29</v>
      </c>
      <c r="E70" s="132">
        <v>8.29</v>
      </c>
      <c r="F70" s="132">
        <f t="shared" si="5"/>
        <v>224.659</v>
      </c>
      <c r="G70" s="167"/>
    </row>
    <row r="71" spans="1:7" s="92" customFormat="1" ht="16.5" outlineLevel="2">
      <c r="A71" s="93" t="s">
        <v>532</v>
      </c>
      <c r="B71" s="176" t="s">
        <v>292</v>
      </c>
      <c r="C71" s="179">
        <v>5</v>
      </c>
      <c r="D71" s="174">
        <f t="shared" si="4"/>
        <v>3.59</v>
      </c>
      <c r="E71" s="132">
        <v>3.59</v>
      </c>
      <c r="F71" s="132">
        <f t="shared" si="5"/>
        <v>97.289</v>
      </c>
      <c r="G71" s="167"/>
    </row>
    <row r="72" spans="1:7" s="92" customFormat="1" ht="16.5" outlineLevel="2">
      <c r="A72" s="93" t="s">
        <v>43</v>
      </c>
      <c r="B72" s="94" t="s">
        <v>382</v>
      </c>
      <c r="C72" s="99">
        <v>10</v>
      </c>
      <c r="D72" s="96">
        <f t="shared" si="4"/>
        <v>7.85</v>
      </c>
      <c r="E72" s="132">
        <v>7.85</v>
      </c>
      <c r="F72" s="132">
        <f t="shared" si="5"/>
        <v>212.735</v>
      </c>
      <c r="G72" s="167"/>
    </row>
    <row r="73" spans="1:7" s="92" customFormat="1" ht="16.5" outlineLevel="2">
      <c r="A73" s="93" t="s">
        <v>44</v>
      </c>
      <c r="B73" s="94" t="s">
        <v>383</v>
      </c>
      <c r="C73" s="99">
        <v>6</v>
      </c>
      <c r="D73" s="96">
        <f t="shared" si="4"/>
        <v>21.38</v>
      </c>
      <c r="E73" s="132">
        <v>21.38</v>
      </c>
      <c r="F73" s="132">
        <f t="shared" si="5"/>
        <v>579.398</v>
      </c>
      <c r="G73" s="167"/>
    </row>
    <row r="74" spans="1:7" s="92" customFormat="1" ht="16.5" outlineLevel="2">
      <c r="A74" s="93" t="s">
        <v>45</v>
      </c>
      <c r="B74" s="94" t="s">
        <v>384</v>
      </c>
      <c r="C74" s="99">
        <v>10</v>
      </c>
      <c r="D74" s="96">
        <f t="shared" si="4"/>
        <v>1.58</v>
      </c>
      <c r="E74" s="132">
        <v>1.58</v>
      </c>
      <c r="F74" s="132">
        <f t="shared" si="5"/>
        <v>42.818000000000005</v>
      </c>
      <c r="G74" s="167"/>
    </row>
    <row r="75" spans="1:7" s="92" customFormat="1" ht="16.5" outlineLevel="2">
      <c r="A75" s="93" t="s">
        <v>46</v>
      </c>
      <c r="B75" s="94" t="s">
        <v>385</v>
      </c>
      <c r="C75" s="99">
        <v>5</v>
      </c>
      <c r="D75" s="96">
        <f t="shared" si="4"/>
        <v>4.49</v>
      </c>
      <c r="E75" s="132">
        <v>4.49</v>
      </c>
      <c r="F75" s="132">
        <f t="shared" si="5"/>
        <v>121.67900000000002</v>
      </c>
      <c r="G75" s="167"/>
    </row>
    <row r="76" spans="1:7" s="92" customFormat="1" ht="16.5" outlineLevel="2">
      <c r="A76" s="93" t="s">
        <v>47</v>
      </c>
      <c r="B76" s="94" t="s">
        <v>386</v>
      </c>
      <c r="C76" s="99">
        <v>5</v>
      </c>
      <c r="D76" s="96">
        <f t="shared" si="4"/>
        <v>12.52</v>
      </c>
      <c r="E76" s="132">
        <v>12.52</v>
      </c>
      <c r="F76" s="132">
        <f t="shared" si="5"/>
        <v>339.29200000000003</v>
      </c>
      <c r="G76" s="167"/>
    </row>
    <row r="77" spans="1:7" s="92" customFormat="1" ht="16.5" outlineLevel="2">
      <c r="A77" s="93" t="s">
        <v>48</v>
      </c>
      <c r="B77" s="94" t="s">
        <v>387</v>
      </c>
      <c r="C77" s="99">
        <v>5</v>
      </c>
      <c r="D77" s="96">
        <f t="shared" si="4"/>
        <v>4.37</v>
      </c>
      <c r="E77" s="132">
        <v>4.37</v>
      </c>
      <c r="F77" s="132">
        <f t="shared" si="5"/>
        <v>118.427</v>
      </c>
      <c r="G77" s="167"/>
    </row>
    <row r="78" spans="1:7" s="92" customFormat="1" ht="16.5" outlineLevel="2">
      <c r="A78" s="93" t="s">
        <v>49</v>
      </c>
      <c r="B78" s="94" t="s">
        <v>388</v>
      </c>
      <c r="C78" s="99">
        <v>5</v>
      </c>
      <c r="D78" s="96">
        <f t="shared" si="4"/>
        <v>4.37</v>
      </c>
      <c r="E78" s="132">
        <v>4.37</v>
      </c>
      <c r="F78" s="132">
        <f t="shared" si="5"/>
        <v>118.427</v>
      </c>
      <c r="G78" s="167"/>
    </row>
    <row r="79" spans="1:7" s="92" customFormat="1" ht="16.5" outlineLevel="2">
      <c r="A79" s="190" t="s">
        <v>50</v>
      </c>
      <c r="B79" s="193" t="s">
        <v>389</v>
      </c>
      <c r="C79" s="194"/>
      <c r="D79" s="199">
        <f t="shared" si="4"/>
        <v>5.88</v>
      </c>
      <c r="E79" s="191">
        <v>5.88</v>
      </c>
      <c r="F79" s="191">
        <f t="shared" si="5"/>
        <v>159.348</v>
      </c>
      <c r="G79" s="91"/>
    </row>
    <row r="80" spans="1:6" s="92" customFormat="1" ht="16.5" outlineLevel="1">
      <c r="A80" s="104"/>
      <c r="B80" s="105" t="s">
        <v>315</v>
      </c>
      <c r="C80" s="89"/>
      <c r="D80" s="90"/>
      <c r="E80" s="97"/>
      <c r="F80" s="97"/>
    </row>
    <row r="81" spans="1:8" s="92" customFormat="1" ht="16.5" outlineLevel="2">
      <c r="A81" s="93" t="s">
        <v>51</v>
      </c>
      <c r="B81" s="94" t="s">
        <v>390</v>
      </c>
      <c r="C81" s="99">
        <v>5</v>
      </c>
      <c r="D81" s="96">
        <f t="shared" si="4"/>
        <v>17.82</v>
      </c>
      <c r="E81" s="132">
        <v>17.82</v>
      </c>
      <c r="F81" s="132">
        <f t="shared" si="5"/>
        <v>482.922</v>
      </c>
      <c r="G81" s="91"/>
      <c r="H81" s="170"/>
    </row>
    <row r="82" spans="1:8" s="92" customFormat="1" ht="16.5" outlineLevel="2">
      <c r="A82" s="93" t="s">
        <v>52</v>
      </c>
      <c r="B82" s="94" t="s">
        <v>391</v>
      </c>
      <c r="C82" s="99">
        <v>20</v>
      </c>
      <c r="D82" s="96">
        <f t="shared" si="4"/>
        <v>1.58</v>
      </c>
      <c r="E82" s="132">
        <v>1.58</v>
      </c>
      <c r="F82" s="132">
        <f t="shared" si="5"/>
        <v>42.818000000000005</v>
      </c>
      <c r="G82" s="91"/>
      <c r="H82" s="170"/>
    </row>
    <row r="83" spans="1:8" s="92" customFormat="1" ht="16.5" outlineLevel="2">
      <c r="A83" s="93" t="s">
        <v>53</v>
      </c>
      <c r="B83" s="94" t="s">
        <v>392</v>
      </c>
      <c r="C83" s="99">
        <v>5</v>
      </c>
      <c r="D83" s="96">
        <f t="shared" si="4"/>
        <v>4.83</v>
      </c>
      <c r="E83" s="132">
        <v>4.83</v>
      </c>
      <c r="F83" s="132">
        <f t="shared" si="5"/>
        <v>130.893</v>
      </c>
      <c r="G83" s="91"/>
      <c r="H83" s="170"/>
    </row>
    <row r="84" spans="1:8" s="92" customFormat="1" ht="16.5" outlineLevel="2">
      <c r="A84" s="93" t="s">
        <v>54</v>
      </c>
      <c r="B84" s="94" t="s">
        <v>393</v>
      </c>
      <c r="C84" s="99">
        <v>10</v>
      </c>
      <c r="D84" s="96">
        <f t="shared" si="4"/>
        <v>2.12</v>
      </c>
      <c r="E84" s="132">
        <v>2.12</v>
      </c>
      <c r="F84" s="132">
        <f t="shared" si="5"/>
        <v>57.452000000000005</v>
      </c>
      <c r="G84" s="91"/>
      <c r="H84" s="170"/>
    </row>
    <row r="85" spans="1:8" s="92" customFormat="1" ht="16.5" outlineLevel="2">
      <c r="A85" s="93" t="s">
        <v>55</v>
      </c>
      <c r="B85" s="94" t="s">
        <v>394</v>
      </c>
      <c r="C85" s="99">
        <v>10</v>
      </c>
      <c r="D85" s="96">
        <f t="shared" si="4"/>
        <v>3.39</v>
      </c>
      <c r="E85" s="132">
        <v>3.39</v>
      </c>
      <c r="F85" s="132">
        <f t="shared" si="5"/>
        <v>91.86900000000001</v>
      </c>
      <c r="G85" s="91"/>
      <c r="H85" s="170"/>
    </row>
    <row r="86" spans="1:8" s="92" customFormat="1" ht="16.5" outlineLevel="2">
      <c r="A86" s="93" t="s">
        <v>56</v>
      </c>
      <c r="B86" s="94" t="s">
        <v>293</v>
      </c>
      <c r="C86" s="99">
        <v>5</v>
      </c>
      <c r="D86" s="96">
        <f t="shared" si="4"/>
        <v>8.29</v>
      </c>
      <c r="E86" s="132">
        <v>8.29</v>
      </c>
      <c r="F86" s="132">
        <f t="shared" si="5"/>
        <v>224.659</v>
      </c>
      <c r="G86" s="91"/>
      <c r="H86" s="170"/>
    </row>
    <row r="87" spans="1:8" s="92" customFormat="1" ht="16.5" outlineLevel="2">
      <c r="A87" s="93" t="s">
        <v>533</v>
      </c>
      <c r="B87" s="176" t="s">
        <v>291</v>
      </c>
      <c r="C87" s="179">
        <v>5</v>
      </c>
      <c r="D87" s="174">
        <f t="shared" si="4"/>
        <v>9.81</v>
      </c>
      <c r="E87" s="132">
        <v>9.81</v>
      </c>
      <c r="F87" s="132">
        <f t="shared" si="5"/>
        <v>265.851</v>
      </c>
      <c r="G87" s="91"/>
      <c r="H87" s="170"/>
    </row>
    <row r="88" spans="1:8" s="92" customFormat="1" ht="16.5" outlineLevel="2">
      <c r="A88" s="93" t="s">
        <v>58</v>
      </c>
      <c r="B88" s="94" t="s">
        <v>395</v>
      </c>
      <c r="C88" s="99">
        <v>10</v>
      </c>
      <c r="D88" s="96">
        <f t="shared" si="4"/>
        <v>7.85</v>
      </c>
      <c r="E88" s="132">
        <v>7.85</v>
      </c>
      <c r="F88" s="132">
        <f t="shared" si="5"/>
        <v>212.735</v>
      </c>
      <c r="G88" s="91"/>
      <c r="H88" s="170"/>
    </row>
    <row r="89" spans="1:8" s="92" customFormat="1" ht="16.5" outlineLevel="2">
      <c r="A89" s="93" t="s">
        <v>59</v>
      </c>
      <c r="B89" s="94" t="s">
        <v>396</v>
      </c>
      <c r="C89" s="99">
        <v>6</v>
      </c>
      <c r="D89" s="96">
        <f t="shared" si="4"/>
        <v>21.38</v>
      </c>
      <c r="E89" s="132">
        <v>21.38</v>
      </c>
      <c r="F89" s="132">
        <f t="shared" si="5"/>
        <v>579.398</v>
      </c>
      <c r="G89" s="91"/>
      <c r="H89" s="170"/>
    </row>
    <row r="90" spans="1:8" s="92" customFormat="1" ht="16.5" outlineLevel="2">
      <c r="A90" s="93" t="s">
        <v>60</v>
      </c>
      <c r="B90" s="94" t="s">
        <v>397</v>
      </c>
      <c r="C90" s="99">
        <v>10</v>
      </c>
      <c r="D90" s="96">
        <f t="shared" si="4"/>
        <v>1.58</v>
      </c>
      <c r="E90" s="132">
        <v>1.58</v>
      </c>
      <c r="F90" s="132">
        <f t="shared" si="5"/>
        <v>42.818000000000005</v>
      </c>
      <c r="G90" s="91"/>
      <c r="H90" s="170"/>
    </row>
    <row r="91" spans="1:8" s="92" customFormat="1" ht="16.5" outlineLevel="2">
      <c r="A91" s="93" t="s">
        <v>61</v>
      </c>
      <c r="B91" s="94" t="s">
        <v>398</v>
      </c>
      <c r="C91" s="99">
        <v>5</v>
      </c>
      <c r="D91" s="96">
        <f t="shared" si="4"/>
        <v>4.49</v>
      </c>
      <c r="E91" s="132">
        <v>4.49</v>
      </c>
      <c r="F91" s="132">
        <f t="shared" si="5"/>
        <v>121.67900000000002</v>
      </c>
      <c r="G91" s="91"/>
      <c r="H91" s="170"/>
    </row>
    <row r="92" spans="1:8" s="92" customFormat="1" ht="16.5" outlineLevel="2">
      <c r="A92" s="93" t="s">
        <v>62</v>
      </c>
      <c r="B92" s="94" t="s">
        <v>399</v>
      </c>
      <c r="C92" s="99">
        <v>5</v>
      </c>
      <c r="D92" s="96">
        <f t="shared" si="4"/>
        <v>12.52</v>
      </c>
      <c r="E92" s="132">
        <v>12.52</v>
      </c>
      <c r="F92" s="132">
        <f t="shared" si="5"/>
        <v>339.29200000000003</v>
      </c>
      <c r="G92" s="91"/>
      <c r="H92" s="170"/>
    </row>
    <row r="93" spans="1:8" s="92" customFormat="1" ht="16.5" outlineLevel="2">
      <c r="A93" s="93" t="s">
        <v>63</v>
      </c>
      <c r="B93" s="94" t="s">
        <v>400</v>
      </c>
      <c r="C93" s="99">
        <v>5</v>
      </c>
      <c r="D93" s="96">
        <f t="shared" si="4"/>
        <v>4.37</v>
      </c>
      <c r="E93" s="132">
        <v>4.37</v>
      </c>
      <c r="F93" s="132">
        <f t="shared" si="5"/>
        <v>118.427</v>
      </c>
      <c r="G93" s="91"/>
      <c r="H93" s="170"/>
    </row>
    <row r="94" spans="1:8" s="92" customFormat="1" ht="16.5" outlineLevel="2">
      <c r="A94" s="93" t="s">
        <v>64</v>
      </c>
      <c r="B94" s="94" t="s">
        <v>401</v>
      </c>
      <c r="C94" s="99">
        <v>5</v>
      </c>
      <c r="D94" s="96">
        <f t="shared" si="4"/>
        <v>4.37</v>
      </c>
      <c r="E94" s="132">
        <v>4.37</v>
      </c>
      <c r="F94" s="132">
        <f t="shared" si="5"/>
        <v>118.427</v>
      </c>
      <c r="G94" s="91"/>
      <c r="H94" s="170"/>
    </row>
    <row r="95" spans="1:8" s="92" customFormat="1" ht="17.25" outlineLevel="2" thickBot="1">
      <c r="A95" s="190" t="s">
        <v>65</v>
      </c>
      <c r="B95" s="193" t="s">
        <v>402</v>
      </c>
      <c r="C95" s="194"/>
      <c r="D95" s="199">
        <f t="shared" si="4"/>
        <v>5.88</v>
      </c>
      <c r="E95" s="191">
        <v>5.88</v>
      </c>
      <c r="F95" s="191">
        <f t="shared" si="5"/>
        <v>159.348</v>
      </c>
      <c r="G95" s="91"/>
      <c r="H95" s="170"/>
    </row>
    <row r="96" spans="1:6" ht="17.25" thickBot="1">
      <c r="A96" s="209" t="s">
        <v>334</v>
      </c>
      <c r="B96" s="210"/>
      <c r="C96" s="210"/>
      <c r="D96" s="210"/>
      <c r="E96" s="210"/>
      <c r="F96" s="211"/>
    </row>
    <row r="97" spans="1:6" s="92" customFormat="1" ht="16.5" outlineLevel="1">
      <c r="A97" s="87"/>
      <c r="B97" s="88" t="s">
        <v>311</v>
      </c>
      <c r="C97" s="89"/>
      <c r="D97" s="90"/>
      <c r="E97" s="108"/>
      <c r="F97" s="108"/>
    </row>
    <row r="98" spans="1:10" s="92" customFormat="1" ht="16.5" outlineLevel="2">
      <c r="A98" s="93" t="s">
        <v>66</v>
      </c>
      <c r="B98" s="94" t="s">
        <v>403</v>
      </c>
      <c r="C98" s="99">
        <v>5</v>
      </c>
      <c r="D98" s="187">
        <f aca="true" t="shared" si="6" ref="D98:D110">ROUND(E98*(1-$D$7),2)</f>
        <v>15.83</v>
      </c>
      <c r="E98" s="141">
        <v>15.83</v>
      </c>
      <c r="F98" s="141">
        <f t="shared" si="5"/>
        <v>428.99300000000005</v>
      </c>
      <c r="I98" s="203"/>
      <c r="J98" s="91"/>
    </row>
    <row r="99" spans="1:10" s="92" customFormat="1" ht="16.5" outlineLevel="2">
      <c r="A99" s="93" t="s">
        <v>67</v>
      </c>
      <c r="B99" s="94" t="s">
        <v>404</v>
      </c>
      <c r="C99" s="99">
        <v>20</v>
      </c>
      <c r="D99" s="187">
        <f t="shared" si="6"/>
        <v>1.49</v>
      </c>
      <c r="E99" s="141">
        <v>1.49</v>
      </c>
      <c r="F99" s="141">
        <f t="shared" si="5"/>
        <v>40.379000000000005</v>
      </c>
      <c r="I99" s="203"/>
      <c r="J99" s="91"/>
    </row>
    <row r="100" spans="1:10" s="92" customFormat="1" ht="16.5" outlineLevel="2">
      <c r="A100" s="93" t="s">
        <v>68</v>
      </c>
      <c r="B100" s="94" t="s">
        <v>405</v>
      </c>
      <c r="C100" s="99">
        <v>10</v>
      </c>
      <c r="D100" s="187">
        <f t="shared" si="6"/>
        <v>3.35</v>
      </c>
      <c r="E100" s="141">
        <v>3.35</v>
      </c>
      <c r="F100" s="141">
        <f aca="true" t="shared" si="7" ref="F100:F124">D100*$D$6</f>
        <v>90.78500000000001</v>
      </c>
      <c r="I100" s="203"/>
      <c r="J100" s="91"/>
    </row>
    <row r="101" spans="1:10" s="92" customFormat="1" ht="16.5" outlineLevel="2">
      <c r="A101" s="93" t="s">
        <v>69</v>
      </c>
      <c r="B101" s="94" t="s">
        <v>406</v>
      </c>
      <c r="C101" s="99">
        <v>10</v>
      </c>
      <c r="D101" s="187">
        <f t="shared" si="6"/>
        <v>1.5</v>
      </c>
      <c r="E101" s="141">
        <v>1.5</v>
      </c>
      <c r="F101" s="141">
        <f t="shared" si="7"/>
        <v>40.650000000000006</v>
      </c>
      <c r="I101" s="203"/>
      <c r="J101" s="91"/>
    </row>
    <row r="102" spans="1:10" s="92" customFormat="1" ht="16.5" outlineLevel="2">
      <c r="A102" s="93" t="s">
        <v>70</v>
      </c>
      <c r="B102" s="94" t="s">
        <v>407</v>
      </c>
      <c r="C102" s="99">
        <v>5</v>
      </c>
      <c r="D102" s="96">
        <f t="shared" si="6"/>
        <v>3.23</v>
      </c>
      <c r="E102" s="97">
        <v>3.23</v>
      </c>
      <c r="F102" s="97">
        <f t="shared" si="7"/>
        <v>87.533</v>
      </c>
      <c r="I102" s="203"/>
      <c r="J102" s="91"/>
    </row>
    <row r="103" spans="1:10" s="92" customFormat="1" ht="16.5" outlineLevel="2">
      <c r="A103" s="93" t="s">
        <v>71</v>
      </c>
      <c r="B103" s="94" t="s">
        <v>408</v>
      </c>
      <c r="C103" s="99">
        <v>5</v>
      </c>
      <c r="D103" s="96">
        <f t="shared" si="6"/>
        <v>3.23</v>
      </c>
      <c r="E103" s="97">
        <v>3.23</v>
      </c>
      <c r="F103" s="97">
        <f t="shared" si="7"/>
        <v>87.533</v>
      </c>
      <c r="I103" s="203"/>
      <c r="J103" s="91"/>
    </row>
    <row r="104" spans="1:10" s="92" customFormat="1" ht="16.5" outlineLevel="2">
      <c r="A104" s="93" t="s">
        <v>72</v>
      </c>
      <c r="B104" s="94" t="s">
        <v>409</v>
      </c>
      <c r="C104" s="99">
        <v>5</v>
      </c>
      <c r="D104" s="96">
        <f t="shared" si="6"/>
        <v>4.8</v>
      </c>
      <c r="E104" s="97">
        <v>4.8</v>
      </c>
      <c r="F104" s="97">
        <f t="shared" si="7"/>
        <v>130.08</v>
      </c>
      <c r="I104" s="203"/>
      <c r="J104" s="91"/>
    </row>
    <row r="105" spans="1:10" s="92" customFormat="1" ht="16.5" outlineLevel="2">
      <c r="A105" s="93" t="s">
        <v>73</v>
      </c>
      <c r="B105" s="94" t="s">
        <v>410</v>
      </c>
      <c r="C105" s="99">
        <v>5</v>
      </c>
      <c r="D105" s="96">
        <f t="shared" si="6"/>
        <v>9.71</v>
      </c>
      <c r="E105" s="97">
        <v>9.71</v>
      </c>
      <c r="F105" s="97">
        <f t="shared" si="7"/>
        <v>263.141</v>
      </c>
      <c r="I105" s="203"/>
      <c r="J105" s="91"/>
    </row>
    <row r="106" spans="1:10" s="92" customFormat="1" ht="16.5" outlineLevel="2">
      <c r="A106" s="93" t="s">
        <v>74</v>
      </c>
      <c r="B106" s="94" t="s">
        <v>411</v>
      </c>
      <c r="C106" s="99">
        <v>5</v>
      </c>
      <c r="D106" s="96">
        <f t="shared" si="6"/>
        <v>0.89</v>
      </c>
      <c r="E106" s="97">
        <v>0.89</v>
      </c>
      <c r="F106" s="97">
        <f t="shared" si="7"/>
        <v>24.119000000000003</v>
      </c>
      <c r="I106" s="203"/>
      <c r="J106" s="91"/>
    </row>
    <row r="107" spans="1:10" s="92" customFormat="1" ht="16.5" outlineLevel="2">
      <c r="A107" s="93" t="s">
        <v>75</v>
      </c>
      <c r="B107" s="94" t="s">
        <v>412</v>
      </c>
      <c r="C107" s="99">
        <v>10</v>
      </c>
      <c r="D107" s="96">
        <f t="shared" si="6"/>
        <v>1.31</v>
      </c>
      <c r="E107" s="97">
        <v>1.31</v>
      </c>
      <c r="F107" s="97">
        <f t="shared" si="7"/>
        <v>35.501000000000005</v>
      </c>
      <c r="I107" s="203"/>
      <c r="J107" s="91"/>
    </row>
    <row r="108" spans="1:10" s="92" customFormat="1" ht="16.5" outlineLevel="2">
      <c r="A108" s="93" t="s">
        <v>76</v>
      </c>
      <c r="B108" s="94" t="s">
        <v>413</v>
      </c>
      <c r="C108" s="99">
        <v>10</v>
      </c>
      <c r="D108" s="187">
        <f t="shared" si="6"/>
        <v>3.45</v>
      </c>
      <c r="E108" s="141">
        <v>3.45</v>
      </c>
      <c r="F108" s="141">
        <f t="shared" si="7"/>
        <v>93.495</v>
      </c>
      <c r="I108" s="203"/>
      <c r="J108" s="91"/>
    </row>
    <row r="109" spans="1:10" s="92" customFormat="1" ht="16.5" outlineLevel="2">
      <c r="A109" s="93" t="s">
        <v>77</v>
      </c>
      <c r="B109" s="94" t="s">
        <v>414</v>
      </c>
      <c r="C109" s="99">
        <v>5</v>
      </c>
      <c r="D109" s="187">
        <f t="shared" si="6"/>
        <v>5.44</v>
      </c>
      <c r="E109" s="141">
        <v>5.44</v>
      </c>
      <c r="F109" s="141">
        <f t="shared" si="7"/>
        <v>147.424</v>
      </c>
      <c r="I109" s="203"/>
      <c r="J109" s="91"/>
    </row>
    <row r="110" spans="1:10" s="92" customFormat="1" ht="16.5" outlineLevel="2">
      <c r="A110" s="93" t="s">
        <v>78</v>
      </c>
      <c r="B110" s="94" t="s">
        <v>415</v>
      </c>
      <c r="C110" s="99">
        <v>10</v>
      </c>
      <c r="D110" s="96">
        <f t="shared" si="6"/>
        <v>1.61</v>
      </c>
      <c r="E110" s="97">
        <v>1.61</v>
      </c>
      <c r="F110" s="97">
        <f t="shared" si="7"/>
        <v>43.63100000000001</v>
      </c>
      <c r="I110" s="203"/>
      <c r="J110" s="91"/>
    </row>
    <row r="111" spans="1:10" s="92" customFormat="1" ht="16.5" outlineLevel="1">
      <c r="A111" s="104"/>
      <c r="B111" s="105" t="s">
        <v>316</v>
      </c>
      <c r="C111" s="89"/>
      <c r="D111" s="90"/>
      <c r="E111" s="97"/>
      <c r="F111" s="97"/>
      <c r="I111" s="203"/>
      <c r="J111" s="91"/>
    </row>
    <row r="112" spans="1:10" s="92" customFormat="1" ht="16.5" outlineLevel="2">
      <c r="A112" s="93" t="s">
        <v>79</v>
      </c>
      <c r="B112" s="94" t="s">
        <v>416</v>
      </c>
      <c r="C112" s="99">
        <v>5</v>
      </c>
      <c r="D112" s="187">
        <f aca="true" t="shared" si="8" ref="D112:D124">ROUND(E112*(1-$D$7),2)</f>
        <v>15.83</v>
      </c>
      <c r="E112" s="141">
        <v>15.83</v>
      </c>
      <c r="F112" s="141">
        <f t="shared" si="7"/>
        <v>428.99300000000005</v>
      </c>
      <c r="I112" s="203"/>
      <c r="J112" s="91"/>
    </row>
    <row r="113" spans="1:10" s="92" customFormat="1" ht="16.5" outlineLevel="2">
      <c r="A113" s="93" t="s">
        <v>80</v>
      </c>
      <c r="B113" s="94" t="s">
        <v>417</v>
      </c>
      <c r="C113" s="99">
        <v>20</v>
      </c>
      <c r="D113" s="96">
        <f t="shared" si="8"/>
        <v>1.33</v>
      </c>
      <c r="E113" s="97">
        <v>1.33</v>
      </c>
      <c r="F113" s="97">
        <f t="shared" si="7"/>
        <v>36.043000000000006</v>
      </c>
      <c r="I113" s="203"/>
      <c r="J113" s="91"/>
    </row>
    <row r="114" spans="1:10" s="92" customFormat="1" ht="16.5" outlineLevel="2">
      <c r="A114" s="93" t="s">
        <v>81</v>
      </c>
      <c r="B114" s="94" t="s">
        <v>418</v>
      </c>
      <c r="C114" s="99">
        <v>10</v>
      </c>
      <c r="D114" s="187">
        <f t="shared" si="8"/>
        <v>3.35</v>
      </c>
      <c r="E114" s="141">
        <v>3.35</v>
      </c>
      <c r="F114" s="141">
        <f t="shared" si="7"/>
        <v>90.78500000000001</v>
      </c>
      <c r="I114" s="203"/>
      <c r="J114" s="91"/>
    </row>
    <row r="115" spans="1:10" s="92" customFormat="1" ht="16.5" outlineLevel="2">
      <c r="A115" s="93" t="s">
        <v>82</v>
      </c>
      <c r="B115" s="94" t="s">
        <v>419</v>
      </c>
      <c r="C115" s="99">
        <v>10</v>
      </c>
      <c r="D115" s="187">
        <f t="shared" si="8"/>
        <v>1.91</v>
      </c>
      <c r="E115" s="141">
        <v>1.91</v>
      </c>
      <c r="F115" s="141">
        <f t="shared" si="7"/>
        <v>51.761</v>
      </c>
      <c r="I115" s="203"/>
      <c r="J115" s="91"/>
    </row>
    <row r="116" spans="1:10" s="92" customFormat="1" ht="16.5" outlineLevel="2">
      <c r="A116" s="93" t="s">
        <v>83</v>
      </c>
      <c r="B116" s="94" t="s">
        <v>420</v>
      </c>
      <c r="C116" s="99">
        <v>5</v>
      </c>
      <c r="D116" s="187">
        <f t="shared" si="8"/>
        <v>3.23</v>
      </c>
      <c r="E116" s="141">
        <v>3.23</v>
      </c>
      <c r="F116" s="141">
        <f t="shared" si="7"/>
        <v>87.533</v>
      </c>
      <c r="I116" s="203"/>
      <c r="J116" s="91"/>
    </row>
    <row r="117" spans="1:6" s="92" customFormat="1" ht="16.5" outlineLevel="2">
      <c r="A117" s="93" t="s">
        <v>84</v>
      </c>
      <c r="B117" s="94" t="s">
        <v>421</v>
      </c>
      <c r="C117" s="99">
        <v>5</v>
      </c>
      <c r="D117" s="96">
        <f t="shared" si="8"/>
        <v>3.23</v>
      </c>
      <c r="E117" s="97">
        <v>3.23</v>
      </c>
      <c r="F117" s="97">
        <f t="shared" si="7"/>
        <v>87.533</v>
      </c>
    </row>
    <row r="118" spans="1:6" s="92" customFormat="1" ht="16.5" outlineLevel="2">
      <c r="A118" s="93" t="s">
        <v>85</v>
      </c>
      <c r="B118" s="94" t="s">
        <v>422</v>
      </c>
      <c r="C118" s="99">
        <v>5</v>
      </c>
      <c r="D118" s="187">
        <f t="shared" si="8"/>
        <v>5.28</v>
      </c>
      <c r="E118" s="141">
        <v>5.28</v>
      </c>
      <c r="F118" s="141">
        <f t="shared" si="7"/>
        <v>143.08800000000002</v>
      </c>
    </row>
    <row r="119" spans="1:6" s="92" customFormat="1" ht="16.5" outlineLevel="2">
      <c r="A119" s="93" t="s">
        <v>86</v>
      </c>
      <c r="B119" s="94" t="s">
        <v>423</v>
      </c>
      <c r="C119" s="99">
        <v>5</v>
      </c>
      <c r="D119" s="96">
        <f t="shared" si="8"/>
        <v>9.71</v>
      </c>
      <c r="E119" s="97">
        <v>9.71</v>
      </c>
      <c r="F119" s="97">
        <f t="shared" si="7"/>
        <v>263.141</v>
      </c>
    </row>
    <row r="120" spans="1:6" s="92" customFormat="1" ht="16.5" outlineLevel="2">
      <c r="A120" s="93" t="s">
        <v>87</v>
      </c>
      <c r="B120" s="94" t="s">
        <v>424</v>
      </c>
      <c r="C120" s="99">
        <v>5</v>
      </c>
      <c r="D120" s="96">
        <f t="shared" si="8"/>
        <v>0.89</v>
      </c>
      <c r="E120" s="97">
        <v>0.89</v>
      </c>
      <c r="F120" s="97">
        <f t="shared" si="7"/>
        <v>24.119000000000003</v>
      </c>
    </row>
    <row r="121" spans="1:6" s="92" customFormat="1" ht="16.5" outlineLevel="2">
      <c r="A121" s="93" t="s">
        <v>88</v>
      </c>
      <c r="B121" s="94" t="s">
        <v>425</v>
      </c>
      <c r="C121" s="99">
        <v>10</v>
      </c>
      <c r="D121" s="96">
        <f t="shared" si="8"/>
        <v>1.31</v>
      </c>
      <c r="E121" s="97">
        <v>1.31</v>
      </c>
      <c r="F121" s="97">
        <f t="shared" si="7"/>
        <v>35.501000000000005</v>
      </c>
    </row>
    <row r="122" spans="1:6" s="92" customFormat="1" ht="16.5" outlineLevel="2">
      <c r="A122" s="93" t="s">
        <v>89</v>
      </c>
      <c r="B122" s="94" t="s">
        <v>426</v>
      </c>
      <c r="C122" s="99">
        <v>10</v>
      </c>
      <c r="D122" s="187">
        <f t="shared" si="8"/>
        <v>3.45</v>
      </c>
      <c r="E122" s="141">
        <v>3.45</v>
      </c>
      <c r="F122" s="141">
        <f t="shared" si="7"/>
        <v>93.495</v>
      </c>
    </row>
    <row r="123" spans="1:6" s="92" customFormat="1" ht="16.5" outlineLevel="2">
      <c r="A123" s="93" t="s">
        <v>90</v>
      </c>
      <c r="B123" s="94" t="s">
        <v>427</v>
      </c>
      <c r="C123" s="99">
        <v>5</v>
      </c>
      <c r="D123" s="96">
        <f t="shared" si="8"/>
        <v>2.6</v>
      </c>
      <c r="E123" s="97">
        <v>2.6</v>
      </c>
      <c r="F123" s="97">
        <f t="shared" si="7"/>
        <v>70.46000000000001</v>
      </c>
    </row>
    <row r="124" spans="1:6" s="92" customFormat="1" ht="17.25" outlineLevel="2" thickBot="1">
      <c r="A124" s="93" t="s">
        <v>91</v>
      </c>
      <c r="B124" s="94" t="s">
        <v>428</v>
      </c>
      <c r="C124" s="99">
        <v>10</v>
      </c>
      <c r="D124" s="187">
        <f t="shared" si="8"/>
        <v>2.8</v>
      </c>
      <c r="E124" s="141">
        <v>2.8</v>
      </c>
      <c r="F124" s="141">
        <f t="shared" si="7"/>
        <v>75.88</v>
      </c>
    </row>
    <row r="125" spans="1:6" ht="17.25" thickBot="1">
      <c r="A125" s="209" t="s">
        <v>335</v>
      </c>
      <c r="B125" s="210"/>
      <c r="C125" s="210"/>
      <c r="D125" s="210"/>
      <c r="E125" s="210"/>
      <c r="F125" s="211"/>
    </row>
    <row r="126" spans="1:6" s="92" customFormat="1" ht="16.5" outlineLevel="1">
      <c r="A126" s="87"/>
      <c r="B126" s="88" t="s">
        <v>312</v>
      </c>
      <c r="C126" s="89"/>
      <c r="D126" s="90"/>
      <c r="E126" s="108"/>
      <c r="F126" s="110"/>
    </row>
    <row r="127" spans="1:9" s="92" customFormat="1" ht="16.5" outlineLevel="2">
      <c r="A127" s="100" t="s">
        <v>92</v>
      </c>
      <c r="B127" s="101" t="s">
        <v>429</v>
      </c>
      <c r="C127" s="75">
        <v>10</v>
      </c>
      <c r="D127" s="201">
        <f aca="true" t="shared" si="9" ref="D127:D139">ROUND(E127*(1-$D$7),2)</f>
        <v>5.85</v>
      </c>
      <c r="E127" s="200">
        <v>5.85</v>
      </c>
      <c r="F127" s="202">
        <f aca="true" t="shared" si="10" ref="F127:F139">D127*$D$6</f>
        <v>158.535</v>
      </c>
      <c r="I127" s="91"/>
    </row>
    <row r="128" spans="1:9" s="92" customFormat="1" ht="16.5" outlineLevel="2">
      <c r="A128" s="100" t="s">
        <v>93</v>
      </c>
      <c r="B128" s="101" t="s">
        <v>430</v>
      </c>
      <c r="C128" s="75">
        <v>20</v>
      </c>
      <c r="D128" s="201">
        <f t="shared" si="9"/>
        <v>0.82</v>
      </c>
      <c r="E128" s="200">
        <v>0.82</v>
      </c>
      <c r="F128" s="202">
        <f t="shared" si="10"/>
        <v>22.222</v>
      </c>
      <c r="I128" s="91"/>
    </row>
    <row r="129" spans="1:9" s="92" customFormat="1" ht="16.5" outlineLevel="2">
      <c r="A129" s="100" t="s">
        <v>94</v>
      </c>
      <c r="B129" s="101" t="s">
        <v>431</v>
      </c>
      <c r="C129" s="75">
        <v>10</v>
      </c>
      <c r="D129" s="201">
        <f t="shared" si="9"/>
        <v>1.78</v>
      </c>
      <c r="E129" s="200">
        <v>1.78</v>
      </c>
      <c r="F129" s="202">
        <f t="shared" si="10"/>
        <v>48.23800000000001</v>
      </c>
      <c r="I129" s="91"/>
    </row>
    <row r="130" spans="1:9" s="92" customFormat="1" ht="16.5" outlineLevel="2">
      <c r="A130" s="100" t="s">
        <v>95</v>
      </c>
      <c r="B130" s="101" t="s">
        <v>432</v>
      </c>
      <c r="C130" s="75">
        <v>10</v>
      </c>
      <c r="D130" s="201">
        <f t="shared" si="9"/>
        <v>1.48</v>
      </c>
      <c r="E130" s="200">
        <v>1.48</v>
      </c>
      <c r="F130" s="202">
        <f t="shared" si="10"/>
        <v>40.108000000000004</v>
      </c>
      <c r="I130" s="91"/>
    </row>
    <row r="131" spans="1:9" s="92" customFormat="1" ht="16.5" outlineLevel="2">
      <c r="A131" s="100" t="s">
        <v>96</v>
      </c>
      <c r="B131" s="101" t="s">
        <v>433</v>
      </c>
      <c r="C131" s="75">
        <v>5</v>
      </c>
      <c r="D131" s="201">
        <f t="shared" si="9"/>
        <v>3.79</v>
      </c>
      <c r="E131" s="200">
        <v>3.79</v>
      </c>
      <c r="F131" s="202">
        <f t="shared" si="10"/>
        <v>102.709</v>
      </c>
      <c r="I131" s="91"/>
    </row>
    <row r="132" spans="1:9" s="92" customFormat="1" ht="16.5" outlineLevel="2">
      <c r="A132" s="100" t="s">
        <v>542</v>
      </c>
      <c r="B132" s="101" t="s">
        <v>543</v>
      </c>
      <c r="C132" s="75">
        <v>1</v>
      </c>
      <c r="D132" s="201">
        <f t="shared" si="9"/>
        <v>8.47</v>
      </c>
      <c r="E132" s="200">
        <v>8.47</v>
      </c>
      <c r="F132" s="202">
        <f t="shared" si="10"/>
        <v>229.53700000000003</v>
      </c>
      <c r="I132" s="91"/>
    </row>
    <row r="133" spans="1:9" s="92" customFormat="1" ht="16.5" outlineLevel="2">
      <c r="A133" s="100" t="s">
        <v>97</v>
      </c>
      <c r="B133" s="101" t="s">
        <v>336</v>
      </c>
      <c r="C133" s="75">
        <v>1</v>
      </c>
      <c r="D133" s="201">
        <f t="shared" si="9"/>
        <v>3.64</v>
      </c>
      <c r="E133" s="200">
        <v>3.64</v>
      </c>
      <c r="F133" s="202">
        <f t="shared" si="10"/>
        <v>98.644</v>
      </c>
      <c r="I133" s="91"/>
    </row>
    <row r="134" spans="1:9" s="92" customFormat="1" ht="16.5" outlineLevel="2">
      <c r="A134" s="100" t="s">
        <v>98</v>
      </c>
      <c r="B134" s="101" t="s">
        <v>434</v>
      </c>
      <c r="C134" s="75">
        <v>5</v>
      </c>
      <c r="D134" s="201">
        <f t="shared" si="9"/>
        <v>3.64</v>
      </c>
      <c r="E134" s="200">
        <v>3.64</v>
      </c>
      <c r="F134" s="202">
        <f t="shared" si="10"/>
        <v>98.644</v>
      </c>
      <c r="I134" s="91"/>
    </row>
    <row r="135" spans="1:9" s="92" customFormat="1" ht="16.5" outlineLevel="2">
      <c r="A135" s="100" t="s">
        <v>99</v>
      </c>
      <c r="B135" s="101" t="s">
        <v>435</v>
      </c>
      <c r="C135" s="75">
        <v>10</v>
      </c>
      <c r="D135" s="201">
        <f t="shared" si="9"/>
        <v>6.89</v>
      </c>
      <c r="E135" s="200">
        <v>6.89</v>
      </c>
      <c r="F135" s="202">
        <f t="shared" si="10"/>
        <v>186.719</v>
      </c>
      <c r="I135" s="91"/>
    </row>
    <row r="136" spans="1:9" s="92" customFormat="1" ht="16.5" outlineLevel="2">
      <c r="A136" s="100" t="s">
        <v>100</v>
      </c>
      <c r="B136" s="101" t="s">
        <v>436</v>
      </c>
      <c r="C136" s="75">
        <v>10</v>
      </c>
      <c r="D136" s="201">
        <f t="shared" si="9"/>
        <v>1.54</v>
      </c>
      <c r="E136" s="200">
        <v>1.54</v>
      </c>
      <c r="F136" s="202">
        <f t="shared" si="10"/>
        <v>41.734</v>
      </c>
      <c r="I136" s="91"/>
    </row>
    <row r="137" spans="1:9" s="92" customFormat="1" ht="16.5" outlineLevel="2">
      <c r="A137" s="100" t="s">
        <v>101</v>
      </c>
      <c r="B137" s="101" t="s">
        <v>437</v>
      </c>
      <c r="C137" s="75">
        <v>5</v>
      </c>
      <c r="D137" s="201">
        <f t="shared" si="9"/>
        <v>2.43</v>
      </c>
      <c r="E137" s="200">
        <v>2.43</v>
      </c>
      <c r="F137" s="202">
        <f t="shared" si="10"/>
        <v>65.85300000000001</v>
      </c>
      <c r="I137" s="91"/>
    </row>
    <row r="138" spans="1:9" s="92" customFormat="1" ht="16.5" outlineLevel="2">
      <c r="A138" s="100" t="s">
        <v>102</v>
      </c>
      <c r="B138" s="101" t="s">
        <v>438</v>
      </c>
      <c r="C138" s="75">
        <v>5</v>
      </c>
      <c r="D138" s="201">
        <f t="shared" si="9"/>
        <v>3.05</v>
      </c>
      <c r="E138" s="200">
        <v>3.05</v>
      </c>
      <c r="F138" s="202">
        <f t="shared" si="10"/>
        <v>82.655</v>
      </c>
      <c r="I138" s="91"/>
    </row>
    <row r="139" spans="1:9" s="92" customFormat="1" ht="16.5" outlineLevel="2">
      <c r="A139" s="100" t="s">
        <v>103</v>
      </c>
      <c r="B139" s="101" t="s">
        <v>439</v>
      </c>
      <c r="C139" s="75">
        <v>5</v>
      </c>
      <c r="D139" s="201">
        <f t="shared" si="9"/>
        <v>2.96</v>
      </c>
      <c r="E139" s="200">
        <v>2.96</v>
      </c>
      <c r="F139" s="202">
        <f t="shared" si="10"/>
        <v>80.21600000000001</v>
      </c>
      <c r="I139" s="91"/>
    </row>
    <row r="140" spans="1:9" s="92" customFormat="1" ht="16.5" outlineLevel="1">
      <c r="A140" s="104"/>
      <c r="B140" s="105" t="s">
        <v>317</v>
      </c>
      <c r="C140" s="89"/>
      <c r="D140" s="90"/>
      <c r="E140" s="141"/>
      <c r="F140" s="111"/>
      <c r="I140" s="91"/>
    </row>
    <row r="141" spans="1:6" s="92" customFormat="1" ht="16.5" outlineLevel="2">
      <c r="A141" s="93" t="s">
        <v>104</v>
      </c>
      <c r="B141" s="94" t="s">
        <v>440</v>
      </c>
      <c r="C141" s="99">
        <v>10</v>
      </c>
      <c r="D141" s="187">
        <f aca="true" t="shared" si="11" ref="D141:D153">ROUND(E141*(1-$D$7),2)</f>
        <v>5.85</v>
      </c>
      <c r="E141" s="141">
        <v>5.85</v>
      </c>
      <c r="F141" s="204">
        <f aca="true" t="shared" si="12" ref="F141:F153">D141*$D$6</f>
        <v>158.535</v>
      </c>
    </row>
    <row r="142" spans="1:6" s="92" customFormat="1" ht="16.5" outlineLevel="2">
      <c r="A142" s="93" t="s">
        <v>105</v>
      </c>
      <c r="B142" s="94" t="s">
        <v>441</v>
      </c>
      <c r="C142" s="99">
        <v>20</v>
      </c>
      <c r="D142" s="187">
        <f t="shared" si="11"/>
        <v>0.82</v>
      </c>
      <c r="E142" s="141">
        <v>0.82</v>
      </c>
      <c r="F142" s="204">
        <f t="shared" si="12"/>
        <v>22.222</v>
      </c>
    </row>
    <row r="143" spans="1:6" s="92" customFormat="1" ht="16.5" outlineLevel="2">
      <c r="A143" s="100" t="s">
        <v>106</v>
      </c>
      <c r="B143" s="101" t="s">
        <v>442</v>
      </c>
      <c r="C143" s="75">
        <v>10</v>
      </c>
      <c r="D143" s="201">
        <f t="shared" si="11"/>
        <v>1.78</v>
      </c>
      <c r="E143" s="200">
        <v>1.78</v>
      </c>
      <c r="F143" s="202">
        <f t="shared" si="12"/>
        <v>48.23800000000001</v>
      </c>
    </row>
    <row r="144" spans="1:6" s="92" customFormat="1" ht="16.5" outlineLevel="2">
      <c r="A144" s="100" t="s">
        <v>107</v>
      </c>
      <c r="B144" s="101" t="s">
        <v>443</v>
      </c>
      <c r="C144" s="75">
        <v>10</v>
      </c>
      <c r="D144" s="201">
        <f t="shared" si="11"/>
        <v>1.48</v>
      </c>
      <c r="E144" s="200">
        <v>1.48</v>
      </c>
      <c r="F144" s="202">
        <f t="shared" si="12"/>
        <v>40.108000000000004</v>
      </c>
    </row>
    <row r="145" spans="1:6" s="92" customFormat="1" ht="16.5" outlineLevel="2">
      <c r="A145" s="100" t="s">
        <v>108</v>
      </c>
      <c r="B145" s="101" t="s">
        <v>444</v>
      </c>
      <c r="C145" s="75">
        <v>5</v>
      </c>
      <c r="D145" s="201">
        <f t="shared" si="11"/>
        <v>3.79</v>
      </c>
      <c r="E145" s="200">
        <v>3.79</v>
      </c>
      <c r="F145" s="202">
        <f t="shared" si="12"/>
        <v>102.709</v>
      </c>
    </row>
    <row r="146" spans="1:6" s="92" customFormat="1" ht="16.5" outlineLevel="2">
      <c r="A146" s="100" t="s">
        <v>541</v>
      </c>
      <c r="B146" s="101" t="s">
        <v>544</v>
      </c>
      <c r="C146" s="75">
        <v>1</v>
      </c>
      <c r="D146" s="201">
        <f t="shared" si="11"/>
        <v>8.47</v>
      </c>
      <c r="E146" s="200">
        <v>8.47</v>
      </c>
      <c r="F146" s="202">
        <f t="shared" si="12"/>
        <v>229.53700000000003</v>
      </c>
    </row>
    <row r="147" spans="1:6" s="92" customFormat="1" ht="16.5" outlineLevel="2">
      <c r="A147" s="100" t="s">
        <v>109</v>
      </c>
      <c r="B147" s="101" t="s">
        <v>445</v>
      </c>
      <c r="C147" s="75">
        <v>1</v>
      </c>
      <c r="D147" s="201">
        <f t="shared" si="11"/>
        <v>3.64</v>
      </c>
      <c r="E147" s="200">
        <v>3.64</v>
      </c>
      <c r="F147" s="202">
        <f t="shared" si="12"/>
        <v>98.644</v>
      </c>
    </row>
    <row r="148" spans="1:6" s="92" customFormat="1" ht="16.5" outlineLevel="2">
      <c r="A148" s="100" t="s">
        <v>110</v>
      </c>
      <c r="B148" s="101" t="s">
        <v>446</v>
      </c>
      <c r="C148" s="75">
        <v>5</v>
      </c>
      <c r="D148" s="201">
        <f t="shared" si="11"/>
        <v>3.64</v>
      </c>
      <c r="E148" s="200">
        <v>3.64</v>
      </c>
      <c r="F148" s="202">
        <f t="shared" si="12"/>
        <v>98.644</v>
      </c>
    </row>
    <row r="149" spans="1:6" s="92" customFormat="1" ht="16.5" outlineLevel="2">
      <c r="A149" s="100" t="s">
        <v>111</v>
      </c>
      <c r="B149" s="101" t="s">
        <v>447</v>
      </c>
      <c r="C149" s="75">
        <v>10</v>
      </c>
      <c r="D149" s="201">
        <f t="shared" si="11"/>
        <v>6.89</v>
      </c>
      <c r="E149" s="200">
        <v>6.89</v>
      </c>
      <c r="F149" s="202">
        <f t="shared" si="12"/>
        <v>186.719</v>
      </c>
    </row>
    <row r="150" spans="1:6" s="92" customFormat="1" ht="16.5" outlineLevel="2">
      <c r="A150" s="100" t="s">
        <v>112</v>
      </c>
      <c r="B150" s="101" t="s">
        <v>448</v>
      </c>
      <c r="C150" s="75">
        <v>10</v>
      </c>
      <c r="D150" s="201">
        <f t="shared" si="11"/>
        <v>1.54</v>
      </c>
      <c r="E150" s="200">
        <v>1.54</v>
      </c>
      <c r="F150" s="202">
        <f t="shared" si="12"/>
        <v>41.734</v>
      </c>
    </row>
    <row r="151" spans="1:6" s="92" customFormat="1" ht="16.5" outlineLevel="2">
      <c r="A151" s="100" t="s">
        <v>113</v>
      </c>
      <c r="B151" s="101" t="s">
        <v>449</v>
      </c>
      <c r="C151" s="75">
        <v>5</v>
      </c>
      <c r="D151" s="201">
        <f t="shared" si="11"/>
        <v>2.43</v>
      </c>
      <c r="E151" s="200">
        <v>2.43</v>
      </c>
      <c r="F151" s="202">
        <f t="shared" si="12"/>
        <v>65.85300000000001</v>
      </c>
    </row>
    <row r="152" spans="1:6" s="92" customFormat="1" ht="16.5" outlineLevel="2">
      <c r="A152" s="100" t="s">
        <v>114</v>
      </c>
      <c r="B152" s="101" t="s">
        <v>450</v>
      </c>
      <c r="C152" s="75">
        <v>5</v>
      </c>
      <c r="D152" s="201">
        <f t="shared" si="11"/>
        <v>3.05</v>
      </c>
      <c r="E152" s="200">
        <v>3.05</v>
      </c>
      <c r="F152" s="202">
        <f t="shared" si="12"/>
        <v>82.655</v>
      </c>
    </row>
    <row r="153" spans="1:6" s="92" customFormat="1" ht="17.25" outlineLevel="2" thickBot="1">
      <c r="A153" s="100" t="s">
        <v>115</v>
      </c>
      <c r="B153" s="101" t="s">
        <v>451</v>
      </c>
      <c r="C153" s="75">
        <v>5</v>
      </c>
      <c r="D153" s="201">
        <f t="shared" si="11"/>
        <v>2.96</v>
      </c>
      <c r="E153" s="200">
        <v>2.96</v>
      </c>
      <c r="F153" s="202">
        <f t="shared" si="12"/>
        <v>80.21600000000001</v>
      </c>
    </row>
    <row r="154" spans="1:6" ht="17.25" thickBot="1">
      <c r="A154" s="209" t="s">
        <v>333</v>
      </c>
      <c r="B154" s="210"/>
      <c r="C154" s="210"/>
      <c r="D154" s="210"/>
      <c r="E154" s="210"/>
      <c r="F154" s="211"/>
    </row>
    <row r="155" spans="1:6" s="92" customFormat="1" ht="16.5" outlineLevel="1">
      <c r="A155" s="87"/>
      <c r="B155" s="88" t="s">
        <v>313</v>
      </c>
      <c r="C155" s="89"/>
      <c r="D155" s="90"/>
      <c r="E155" s="108"/>
      <c r="F155" s="110"/>
    </row>
    <row r="156" spans="1:8" s="92" customFormat="1" ht="16.5" outlineLevel="2">
      <c r="A156" s="93" t="s">
        <v>116</v>
      </c>
      <c r="B156" s="94" t="s">
        <v>452</v>
      </c>
      <c r="C156" s="99">
        <v>5</v>
      </c>
      <c r="D156" s="96">
        <f aca="true" t="shared" si="13" ref="D156:D171">ROUND(E156*(1-$D$7),2)</f>
        <v>19.51</v>
      </c>
      <c r="E156" s="132">
        <v>19.51</v>
      </c>
      <c r="F156" s="133">
        <f aca="true" t="shared" si="14" ref="F156:F171">D156*$D$6</f>
        <v>528.7210000000001</v>
      </c>
      <c r="H156" s="91"/>
    </row>
    <row r="157" spans="1:8" s="92" customFormat="1" ht="16.5" outlineLevel="2">
      <c r="A157" s="93" t="s">
        <v>117</v>
      </c>
      <c r="B157" s="94" t="s">
        <v>453</v>
      </c>
      <c r="C157" s="99">
        <v>10</v>
      </c>
      <c r="D157" s="96">
        <f t="shared" si="13"/>
        <v>2.84</v>
      </c>
      <c r="E157" s="132">
        <v>2.84</v>
      </c>
      <c r="F157" s="133">
        <f t="shared" si="14"/>
        <v>76.964</v>
      </c>
      <c r="H157" s="91"/>
    </row>
    <row r="158" spans="1:8" s="92" customFormat="1" ht="16.5" outlineLevel="2">
      <c r="A158" s="93" t="s">
        <v>118</v>
      </c>
      <c r="B158" s="94" t="s">
        <v>454</v>
      </c>
      <c r="C158" s="99">
        <v>10</v>
      </c>
      <c r="D158" s="96">
        <f t="shared" si="13"/>
        <v>5.32</v>
      </c>
      <c r="E158" s="132">
        <v>5.32</v>
      </c>
      <c r="F158" s="133">
        <f t="shared" si="14"/>
        <v>144.17200000000003</v>
      </c>
      <c r="H158" s="91"/>
    </row>
    <row r="159" spans="1:8" s="92" customFormat="1" ht="16.5" outlineLevel="2">
      <c r="A159" s="93" t="s">
        <v>119</v>
      </c>
      <c r="B159" s="94" t="s">
        <v>455</v>
      </c>
      <c r="C159" s="99">
        <v>10</v>
      </c>
      <c r="D159" s="96">
        <f t="shared" si="13"/>
        <v>4.87</v>
      </c>
      <c r="E159" s="132">
        <v>4.87</v>
      </c>
      <c r="F159" s="133">
        <f t="shared" si="14"/>
        <v>131.977</v>
      </c>
      <c r="H159" s="91"/>
    </row>
    <row r="160" spans="1:8" s="92" customFormat="1" ht="16.5" outlineLevel="2">
      <c r="A160" s="93" t="s">
        <v>120</v>
      </c>
      <c r="B160" s="94" t="s">
        <v>456</v>
      </c>
      <c r="C160" s="99">
        <v>1</v>
      </c>
      <c r="D160" s="96">
        <f t="shared" si="13"/>
        <v>7.17</v>
      </c>
      <c r="E160" s="132">
        <v>7.17</v>
      </c>
      <c r="F160" s="133">
        <f t="shared" si="14"/>
        <v>194.30700000000002</v>
      </c>
      <c r="H160" s="91"/>
    </row>
    <row r="161" spans="1:8" s="92" customFormat="1" ht="16.5" outlineLevel="2">
      <c r="A161" s="93" t="s">
        <v>121</v>
      </c>
      <c r="B161" s="94" t="s">
        <v>457</v>
      </c>
      <c r="C161" s="99">
        <v>1</v>
      </c>
      <c r="D161" s="96">
        <f t="shared" si="13"/>
        <v>8.42</v>
      </c>
      <c r="E161" s="132">
        <v>8.42</v>
      </c>
      <c r="F161" s="133">
        <f t="shared" si="14"/>
        <v>228.18200000000002</v>
      </c>
      <c r="H161" s="91"/>
    </row>
    <row r="162" spans="1:8" s="92" customFormat="1" ht="16.5" outlineLevel="2">
      <c r="A162" s="93" t="s">
        <v>122</v>
      </c>
      <c r="B162" s="94" t="s">
        <v>458</v>
      </c>
      <c r="C162" s="99">
        <v>1</v>
      </c>
      <c r="D162" s="96">
        <f t="shared" si="13"/>
        <v>30.81</v>
      </c>
      <c r="E162" s="132">
        <v>30.81</v>
      </c>
      <c r="F162" s="133">
        <f t="shared" si="14"/>
        <v>834.951</v>
      </c>
      <c r="H162" s="91"/>
    </row>
    <row r="163" spans="1:8" s="92" customFormat="1" ht="16.5" outlineLevel="2">
      <c r="A163" s="93" t="s">
        <v>123</v>
      </c>
      <c r="B163" s="94" t="s">
        <v>459</v>
      </c>
      <c r="C163" s="99">
        <v>10</v>
      </c>
      <c r="D163" s="96">
        <f t="shared" si="13"/>
        <v>1.56</v>
      </c>
      <c r="E163" s="132">
        <v>1.56</v>
      </c>
      <c r="F163" s="133">
        <f t="shared" si="14"/>
        <v>42.276</v>
      </c>
      <c r="H163" s="91"/>
    </row>
    <row r="164" spans="1:8" s="92" customFormat="1" ht="16.5" outlineLevel="2">
      <c r="A164" s="93" t="s">
        <v>124</v>
      </c>
      <c r="B164" s="94" t="s">
        <v>460</v>
      </c>
      <c r="C164" s="99">
        <v>10</v>
      </c>
      <c r="D164" s="96">
        <f t="shared" si="13"/>
        <v>2.84</v>
      </c>
      <c r="E164" s="132">
        <v>2.84</v>
      </c>
      <c r="F164" s="133">
        <f t="shared" si="14"/>
        <v>76.964</v>
      </c>
      <c r="H164" s="91"/>
    </row>
    <row r="165" spans="1:8" s="92" customFormat="1" ht="16.5" outlineLevel="2">
      <c r="A165" s="93" t="s">
        <v>125</v>
      </c>
      <c r="B165" s="94" t="s">
        <v>461</v>
      </c>
      <c r="C165" s="99">
        <v>10</v>
      </c>
      <c r="D165" s="96">
        <f t="shared" si="13"/>
        <v>2.92</v>
      </c>
      <c r="E165" s="132">
        <v>2.92</v>
      </c>
      <c r="F165" s="133">
        <f t="shared" si="14"/>
        <v>79.132</v>
      </c>
      <c r="H165" s="91"/>
    </row>
    <row r="166" spans="1:8" s="92" customFormat="1" ht="16.5" outlineLevel="2">
      <c r="A166" s="93" t="s">
        <v>126</v>
      </c>
      <c r="B166" s="94" t="s">
        <v>462</v>
      </c>
      <c r="C166" s="99">
        <v>1</v>
      </c>
      <c r="D166" s="96">
        <f t="shared" si="13"/>
        <v>3.99</v>
      </c>
      <c r="E166" s="132">
        <v>3.99</v>
      </c>
      <c r="F166" s="133">
        <f t="shared" si="14"/>
        <v>108.129</v>
      </c>
      <c r="H166" s="91"/>
    </row>
    <row r="167" spans="1:8" s="92" customFormat="1" ht="16.5" outlineLevel="2">
      <c r="A167" s="93" t="s">
        <v>127</v>
      </c>
      <c r="B167" s="94" t="s">
        <v>463</v>
      </c>
      <c r="C167" s="99">
        <v>1</v>
      </c>
      <c r="D167" s="96">
        <f t="shared" si="13"/>
        <v>7.53</v>
      </c>
      <c r="E167" s="132">
        <v>7.53</v>
      </c>
      <c r="F167" s="133">
        <f t="shared" si="14"/>
        <v>204.06300000000002</v>
      </c>
      <c r="H167" s="91"/>
    </row>
    <row r="168" spans="1:8" s="92" customFormat="1" ht="16.5" outlineLevel="2">
      <c r="A168" s="93" t="s">
        <v>128</v>
      </c>
      <c r="B168" s="94" t="s">
        <v>464</v>
      </c>
      <c r="C168" s="99">
        <v>1</v>
      </c>
      <c r="D168" s="96">
        <f t="shared" si="13"/>
        <v>7.09</v>
      </c>
      <c r="E168" s="132">
        <v>7.09</v>
      </c>
      <c r="F168" s="133">
        <f t="shared" si="14"/>
        <v>192.139</v>
      </c>
      <c r="H168" s="91"/>
    </row>
    <row r="169" spans="1:8" s="92" customFormat="1" ht="16.5" outlineLevel="2">
      <c r="A169" s="93" t="s">
        <v>129</v>
      </c>
      <c r="B169" s="94" t="s">
        <v>465</v>
      </c>
      <c r="C169" s="99">
        <v>1</v>
      </c>
      <c r="D169" s="96">
        <f t="shared" si="13"/>
        <v>7.35</v>
      </c>
      <c r="E169" s="132">
        <v>7.35</v>
      </c>
      <c r="F169" s="133">
        <f t="shared" si="14"/>
        <v>199.185</v>
      </c>
      <c r="H169" s="91"/>
    </row>
    <row r="170" spans="1:8" s="92" customFormat="1" ht="16.5" outlineLevel="2">
      <c r="A170" s="100" t="s">
        <v>130</v>
      </c>
      <c r="B170" s="101" t="s">
        <v>466</v>
      </c>
      <c r="C170" s="75">
        <v>5</v>
      </c>
      <c r="D170" s="103">
        <f t="shared" si="13"/>
        <v>7.34</v>
      </c>
      <c r="E170" s="134">
        <v>7.34</v>
      </c>
      <c r="F170" s="157">
        <f t="shared" si="14"/>
        <v>198.91400000000002</v>
      </c>
      <c r="H170" s="91"/>
    </row>
    <row r="171" spans="1:8" s="92" customFormat="1" ht="16.5" outlineLevel="2">
      <c r="A171" s="100" t="s">
        <v>131</v>
      </c>
      <c r="B171" s="101" t="s">
        <v>467</v>
      </c>
      <c r="C171" s="75">
        <v>5</v>
      </c>
      <c r="D171" s="103">
        <f t="shared" si="13"/>
        <v>7.34</v>
      </c>
      <c r="E171" s="134">
        <v>7.34</v>
      </c>
      <c r="F171" s="157">
        <f t="shared" si="14"/>
        <v>198.91400000000002</v>
      </c>
      <c r="H171" s="91"/>
    </row>
    <row r="172" spans="1:8" s="92" customFormat="1" ht="16.5" outlineLevel="1">
      <c r="A172" s="93"/>
      <c r="B172" s="105" t="s">
        <v>323</v>
      </c>
      <c r="C172" s="89"/>
      <c r="D172" s="96"/>
      <c r="E172" s="97"/>
      <c r="F172" s="111"/>
      <c r="H172" s="91"/>
    </row>
    <row r="173" spans="1:8" s="92" customFormat="1" ht="17.25" outlineLevel="2" thickBot="1">
      <c r="A173" s="106" t="s">
        <v>322</v>
      </c>
      <c r="B173" s="107" t="s">
        <v>320</v>
      </c>
      <c r="C173" s="75">
        <v>1</v>
      </c>
      <c r="D173" s="103">
        <f aca="true" t="shared" si="15" ref="D173:D198">ROUND(E173*(1-$D$7),2)</f>
        <v>4.83</v>
      </c>
      <c r="E173" s="158">
        <v>4.82640814656</v>
      </c>
      <c r="F173" s="159">
        <f aca="true" t="shared" si="16" ref="F173:F196">D173*$D$6</f>
        <v>130.893</v>
      </c>
      <c r="H173" s="91"/>
    </row>
    <row r="174" spans="1:6" ht="17.25" thickBot="1">
      <c r="A174" s="209" t="s">
        <v>308</v>
      </c>
      <c r="B174" s="210"/>
      <c r="C174" s="210"/>
      <c r="D174" s="210"/>
      <c r="E174" s="210"/>
      <c r="F174" s="211"/>
    </row>
    <row r="175" spans="1:6" s="92" customFormat="1" ht="16.5" outlineLevel="1">
      <c r="A175" s="87"/>
      <c r="B175" s="88" t="s">
        <v>318</v>
      </c>
      <c r="C175" s="89"/>
      <c r="D175" s="96"/>
      <c r="E175" s="108"/>
      <c r="F175" s="110"/>
    </row>
    <row r="176" spans="1:9" s="92" customFormat="1" ht="16.5" outlineLevel="2">
      <c r="A176" s="93" t="s">
        <v>132</v>
      </c>
      <c r="B176" s="94" t="s">
        <v>468</v>
      </c>
      <c r="C176" s="99">
        <v>2</v>
      </c>
      <c r="D176" s="96">
        <f t="shared" si="15"/>
        <v>38.27</v>
      </c>
      <c r="E176" s="132">
        <v>38.27</v>
      </c>
      <c r="F176" s="133">
        <f t="shared" si="16"/>
        <v>1037.1170000000002</v>
      </c>
      <c r="H176" s="91"/>
      <c r="I176" s="91"/>
    </row>
    <row r="177" spans="1:9" s="92" customFormat="1" ht="16.5" outlineLevel="2">
      <c r="A177" s="93" t="s">
        <v>133</v>
      </c>
      <c r="B177" s="94" t="s">
        <v>469</v>
      </c>
      <c r="C177" s="99">
        <v>5</v>
      </c>
      <c r="D177" s="96">
        <f t="shared" si="15"/>
        <v>5.09</v>
      </c>
      <c r="E177" s="132">
        <v>5.09</v>
      </c>
      <c r="F177" s="133">
        <f t="shared" si="16"/>
        <v>137.939</v>
      </c>
      <c r="H177" s="91"/>
      <c r="I177" s="91"/>
    </row>
    <row r="178" spans="1:9" s="92" customFormat="1" ht="16.5" outlineLevel="2">
      <c r="A178" s="93" t="s">
        <v>134</v>
      </c>
      <c r="B178" s="94" t="s">
        <v>470</v>
      </c>
      <c r="C178" s="99">
        <v>6</v>
      </c>
      <c r="D178" s="96">
        <f t="shared" si="15"/>
        <v>12.43</v>
      </c>
      <c r="E178" s="132">
        <v>12.43</v>
      </c>
      <c r="F178" s="133">
        <f t="shared" si="16"/>
        <v>336.853</v>
      </c>
      <c r="H178" s="91"/>
      <c r="I178" s="91"/>
    </row>
    <row r="179" spans="1:9" s="92" customFormat="1" ht="16.5" outlineLevel="2">
      <c r="A179" s="93" t="s">
        <v>135</v>
      </c>
      <c r="B179" s="94" t="s">
        <v>471</v>
      </c>
      <c r="C179" s="99">
        <v>2</v>
      </c>
      <c r="D179" s="96">
        <f t="shared" si="15"/>
        <v>12.08</v>
      </c>
      <c r="E179" s="132">
        <v>12.08</v>
      </c>
      <c r="F179" s="133">
        <f t="shared" si="16"/>
        <v>327.368</v>
      </c>
      <c r="H179" s="91"/>
      <c r="I179" s="91"/>
    </row>
    <row r="180" spans="1:9" s="92" customFormat="1" ht="16.5" outlineLevel="2">
      <c r="A180" s="93" t="s">
        <v>136</v>
      </c>
      <c r="B180" s="94" t="s">
        <v>472</v>
      </c>
      <c r="C180" s="99">
        <v>1</v>
      </c>
      <c r="D180" s="96">
        <f t="shared" si="15"/>
        <v>51.75</v>
      </c>
      <c r="E180" s="132">
        <v>51.75</v>
      </c>
      <c r="F180" s="133">
        <f t="shared" si="16"/>
        <v>1402.4250000000002</v>
      </c>
      <c r="H180" s="91"/>
      <c r="I180" s="91"/>
    </row>
    <row r="181" spans="1:9" s="92" customFormat="1" ht="16.5" outlineLevel="2">
      <c r="A181" s="93" t="s">
        <v>137</v>
      </c>
      <c r="B181" s="94" t="s">
        <v>473</v>
      </c>
      <c r="C181" s="99">
        <v>1</v>
      </c>
      <c r="D181" s="96">
        <f t="shared" si="15"/>
        <v>8.64</v>
      </c>
      <c r="E181" s="132">
        <v>8.64</v>
      </c>
      <c r="F181" s="133">
        <f t="shared" si="16"/>
        <v>234.14400000000003</v>
      </c>
      <c r="H181" s="91"/>
      <c r="I181" s="91"/>
    </row>
    <row r="182" spans="1:9" s="92" customFormat="1" ht="16.5" outlineLevel="2">
      <c r="A182" s="93" t="s">
        <v>138</v>
      </c>
      <c r="B182" s="94" t="s">
        <v>474</v>
      </c>
      <c r="C182" s="99">
        <v>1</v>
      </c>
      <c r="D182" s="96">
        <f t="shared" si="15"/>
        <v>24.67</v>
      </c>
      <c r="E182" s="132">
        <v>24.67</v>
      </c>
      <c r="F182" s="133">
        <f t="shared" si="16"/>
        <v>668.5570000000001</v>
      </c>
      <c r="H182" s="91"/>
      <c r="I182" s="91"/>
    </row>
    <row r="183" spans="1:9" s="92" customFormat="1" ht="16.5" outlineLevel="2">
      <c r="A183" s="184" t="s">
        <v>539</v>
      </c>
      <c r="B183" s="185" t="s">
        <v>540</v>
      </c>
      <c r="C183" s="186">
        <v>1</v>
      </c>
      <c r="D183" s="187">
        <f t="shared" si="15"/>
        <v>64.93</v>
      </c>
      <c r="E183" s="188">
        <f>28.23*2.3</f>
        <v>64.929</v>
      </c>
      <c r="F183" s="189">
        <f t="shared" si="16"/>
        <v>1759.6030000000003</v>
      </c>
      <c r="H183" s="91"/>
      <c r="I183" s="91"/>
    </row>
    <row r="184" spans="1:9" s="92" customFormat="1" ht="16.5" outlineLevel="2">
      <c r="A184" s="93" t="s">
        <v>139</v>
      </c>
      <c r="B184" s="94" t="s">
        <v>475</v>
      </c>
      <c r="C184" s="99">
        <v>1</v>
      </c>
      <c r="D184" s="96">
        <f t="shared" si="15"/>
        <v>57.54</v>
      </c>
      <c r="E184" s="132">
        <v>57.54</v>
      </c>
      <c r="F184" s="133">
        <f t="shared" si="16"/>
        <v>1559.334</v>
      </c>
      <c r="H184" s="91"/>
      <c r="I184" s="91"/>
    </row>
    <row r="185" spans="1:9" s="92" customFormat="1" ht="16.5" outlineLevel="2">
      <c r="A185" s="100" t="s">
        <v>140</v>
      </c>
      <c r="B185" s="123" t="s">
        <v>476</v>
      </c>
      <c r="C185" s="75">
        <v>2</v>
      </c>
      <c r="D185" s="103">
        <f t="shared" si="15"/>
        <v>6.97</v>
      </c>
      <c r="E185" s="134">
        <v>6.97</v>
      </c>
      <c r="F185" s="157">
        <f t="shared" si="16"/>
        <v>188.887</v>
      </c>
      <c r="H185" s="91"/>
      <c r="I185" s="91"/>
    </row>
    <row r="186" spans="1:9" s="92" customFormat="1" ht="16.5" outlineLevel="2">
      <c r="A186" s="93" t="s">
        <v>141</v>
      </c>
      <c r="B186" s="94" t="s">
        <v>477</v>
      </c>
      <c r="C186" s="99">
        <v>10</v>
      </c>
      <c r="D186" s="96">
        <f t="shared" si="15"/>
        <v>5.09</v>
      </c>
      <c r="E186" s="132">
        <v>5.09</v>
      </c>
      <c r="F186" s="133">
        <f t="shared" si="16"/>
        <v>137.939</v>
      </c>
      <c r="H186" s="91"/>
      <c r="I186" s="91"/>
    </row>
    <row r="187" spans="1:9" s="92" customFormat="1" ht="16.5" outlineLevel="2">
      <c r="A187" s="93" t="s">
        <v>243</v>
      </c>
      <c r="B187" s="94" t="s">
        <v>321</v>
      </c>
      <c r="C187" s="99">
        <v>10</v>
      </c>
      <c r="D187" s="96">
        <f t="shared" si="15"/>
        <v>5.27</v>
      </c>
      <c r="E187" s="132">
        <v>5.27</v>
      </c>
      <c r="F187" s="133">
        <f t="shared" si="16"/>
        <v>142.817</v>
      </c>
      <c r="H187" s="91"/>
      <c r="I187" s="91"/>
    </row>
    <row r="188" spans="1:9" s="92" customFormat="1" ht="16.5" outlineLevel="2">
      <c r="A188" s="93" t="s">
        <v>142</v>
      </c>
      <c r="B188" s="94" t="s">
        <v>478</v>
      </c>
      <c r="C188" s="99">
        <v>1</v>
      </c>
      <c r="D188" s="96">
        <f t="shared" si="15"/>
        <v>11.44</v>
      </c>
      <c r="E188" s="132">
        <v>11.44</v>
      </c>
      <c r="F188" s="133">
        <f t="shared" si="16"/>
        <v>310.024</v>
      </c>
      <c r="H188" s="91"/>
      <c r="I188" s="91"/>
    </row>
    <row r="189" spans="1:9" s="92" customFormat="1" ht="16.5" outlineLevel="2">
      <c r="A189" s="93" t="s">
        <v>143</v>
      </c>
      <c r="B189" s="94" t="s">
        <v>479</v>
      </c>
      <c r="C189" s="99">
        <v>1</v>
      </c>
      <c r="D189" s="96">
        <f t="shared" si="15"/>
        <v>14.41</v>
      </c>
      <c r="E189" s="132">
        <v>14.41</v>
      </c>
      <c r="F189" s="133">
        <f t="shared" si="16"/>
        <v>390.511</v>
      </c>
      <c r="H189" s="91"/>
      <c r="I189" s="91"/>
    </row>
    <row r="190" spans="1:9" s="92" customFormat="1" ht="16.5" outlineLevel="2">
      <c r="A190" s="93" t="s">
        <v>144</v>
      </c>
      <c r="B190" s="94" t="s">
        <v>480</v>
      </c>
      <c r="C190" s="99">
        <v>1</v>
      </c>
      <c r="D190" s="96">
        <f t="shared" si="15"/>
        <v>14.41</v>
      </c>
      <c r="E190" s="132">
        <v>14.41</v>
      </c>
      <c r="F190" s="133">
        <f t="shared" si="16"/>
        <v>390.511</v>
      </c>
      <c r="H190" s="91"/>
      <c r="I190" s="91"/>
    </row>
    <row r="191" spans="1:9" s="92" customFormat="1" ht="16.5" outlineLevel="2">
      <c r="A191" s="93" t="s">
        <v>145</v>
      </c>
      <c r="B191" s="94" t="s">
        <v>481</v>
      </c>
      <c r="C191" s="99">
        <v>1</v>
      </c>
      <c r="D191" s="96">
        <f t="shared" si="15"/>
        <v>17.33</v>
      </c>
      <c r="E191" s="132">
        <v>17.33</v>
      </c>
      <c r="F191" s="133">
        <f t="shared" si="16"/>
        <v>469.643</v>
      </c>
      <c r="H191" s="91"/>
      <c r="I191" s="91"/>
    </row>
    <row r="192" spans="1:9" s="92" customFormat="1" ht="16.5" outlineLevel="2">
      <c r="A192" s="93" t="s">
        <v>146</v>
      </c>
      <c r="B192" s="94" t="s">
        <v>482</v>
      </c>
      <c r="C192" s="99">
        <v>1</v>
      </c>
      <c r="D192" s="96">
        <f t="shared" si="15"/>
        <v>13.75</v>
      </c>
      <c r="E192" s="132">
        <v>13.75</v>
      </c>
      <c r="F192" s="133">
        <f t="shared" si="16"/>
        <v>372.625</v>
      </c>
      <c r="H192" s="91"/>
      <c r="I192" s="91"/>
    </row>
    <row r="193" spans="1:9" s="92" customFormat="1" ht="16.5" outlineLevel="2">
      <c r="A193" s="93" t="s">
        <v>147</v>
      </c>
      <c r="B193" s="94" t="s">
        <v>483</v>
      </c>
      <c r="C193" s="99">
        <v>1</v>
      </c>
      <c r="D193" s="96">
        <f t="shared" si="15"/>
        <v>53.69</v>
      </c>
      <c r="E193" s="132">
        <v>53.69</v>
      </c>
      <c r="F193" s="133">
        <f t="shared" si="16"/>
        <v>1454.999</v>
      </c>
      <c r="H193" s="91"/>
      <c r="I193" s="91"/>
    </row>
    <row r="194" spans="1:9" s="92" customFormat="1" ht="16.5" outlineLevel="2">
      <c r="A194" s="93" t="s">
        <v>148</v>
      </c>
      <c r="B194" s="94" t="s">
        <v>484</v>
      </c>
      <c r="C194" s="99">
        <v>1</v>
      </c>
      <c r="D194" s="96">
        <f t="shared" si="15"/>
        <v>16.01</v>
      </c>
      <c r="E194" s="132">
        <v>16.01</v>
      </c>
      <c r="F194" s="133">
        <f t="shared" si="16"/>
        <v>433.87100000000004</v>
      </c>
      <c r="H194" s="91"/>
      <c r="I194" s="91"/>
    </row>
    <row r="195" spans="1:9" s="92" customFormat="1" ht="16.5" outlineLevel="2">
      <c r="A195" s="93" t="s">
        <v>149</v>
      </c>
      <c r="B195" s="94" t="s">
        <v>485</v>
      </c>
      <c r="C195" s="99">
        <v>1</v>
      </c>
      <c r="D195" s="96">
        <f t="shared" si="15"/>
        <v>11.67</v>
      </c>
      <c r="E195" s="132">
        <v>11.67</v>
      </c>
      <c r="F195" s="133">
        <f t="shared" si="16"/>
        <v>316.257</v>
      </c>
      <c r="H195" s="91"/>
      <c r="I195" s="91"/>
    </row>
    <row r="196" spans="1:9" s="92" customFormat="1" ht="16.5" outlineLevel="2">
      <c r="A196" s="100" t="s">
        <v>150</v>
      </c>
      <c r="B196" s="101" t="s">
        <v>486</v>
      </c>
      <c r="C196" s="75">
        <v>1</v>
      </c>
      <c r="D196" s="103">
        <f t="shared" si="15"/>
        <v>28.86</v>
      </c>
      <c r="E196" s="134">
        <v>28.86</v>
      </c>
      <c r="F196" s="157">
        <f t="shared" si="16"/>
        <v>782.106</v>
      </c>
      <c r="H196" s="91"/>
      <c r="I196" s="91"/>
    </row>
    <row r="197" spans="1:6" s="92" customFormat="1" ht="16.5" outlineLevel="1">
      <c r="A197" s="93"/>
      <c r="B197" s="105" t="s">
        <v>324</v>
      </c>
      <c r="C197" s="89"/>
      <c r="D197" s="96"/>
      <c r="E197" s="132"/>
      <c r="F197" s="133"/>
    </row>
    <row r="198" spans="1:8" s="92" customFormat="1" ht="17.25" outlineLevel="2" thickBot="1">
      <c r="A198" s="106" t="s">
        <v>243</v>
      </c>
      <c r="B198" s="107" t="s">
        <v>321</v>
      </c>
      <c r="C198" s="75">
        <v>1</v>
      </c>
      <c r="D198" s="103">
        <f t="shared" si="15"/>
        <v>5.86</v>
      </c>
      <c r="E198" s="158">
        <v>5.856444804672</v>
      </c>
      <c r="F198" s="159">
        <f>D198*$D$6</f>
        <v>158.806</v>
      </c>
      <c r="H198" s="91"/>
    </row>
    <row r="199" spans="1:6" ht="17.25" thickBot="1">
      <c r="A199" s="209" t="s">
        <v>319</v>
      </c>
      <c r="B199" s="210"/>
      <c r="C199" s="210"/>
      <c r="D199" s="210"/>
      <c r="E199" s="210"/>
      <c r="F199" s="211"/>
    </row>
    <row r="200" spans="1:6" s="92" customFormat="1" ht="16.5" outlineLevel="1">
      <c r="A200" s="112" t="s">
        <v>151</v>
      </c>
      <c r="B200" s="113" t="s">
        <v>487</v>
      </c>
      <c r="C200" s="75">
        <v>1</v>
      </c>
      <c r="D200" s="96">
        <f aca="true" t="shared" si="17" ref="D200:D219">ROUND(E200*(1-$D$7),2)</f>
        <v>27</v>
      </c>
      <c r="E200" s="177">
        <v>27</v>
      </c>
      <c r="F200" s="178">
        <f aca="true" t="shared" si="18" ref="F200:F229">D200*$D$6</f>
        <v>731.7</v>
      </c>
    </row>
    <row r="201" spans="1:6" s="92" customFormat="1" ht="16.5" outlineLevel="1">
      <c r="A201" s="100" t="s">
        <v>152</v>
      </c>
      <c r="B201" s="101" t="s">
        <v>488</v>
      </c>
      <c r="C201" s="75">
        <v>1</v>
      </c>
      <c r="D201" s="103">
        <f t="shared" si="17"/>
        <v>27</v>
      </c>
      <c r="E201" s="134">
        <v>27</v>
      </c>
      <c r="F201" s="157">
        <f t="shared" si="18"/>
        <v>731.7</v>
      </c>
    </row>
    <row r="202" spans="1:6" s="92" customFormat="1" ht="16.5" outlineLevel="1">
      <c r="A202" s="100" t="s">
        <v>153</v>
      </c>
      <c r="B202" s="101" t="s">
        <v>489</v>
      </c>
      <c r="C202" s="75">
        <v>1</v>
      </c>
      <c r="D202" s="103">
        <f t="shared" si="17"/>
        <v>58.5</v>
      </c>
      <c r="E202" s="134">
        <v>58.5</v>
      </c>
      <c r="F202" s="157">
        <f t="shared" si="18"/>
        <v>1585.3500000000001</v>
      </c>
    </row>
    <row r="203" spans="1:6" s="92" customFormat="1" ht="16.5" outlineLevel="1">
      <c r="A203" s="100" t="s">
        <v>154</v>
      </c>
      <c r="B203" s="101" t="s">
        <v>490</v>
      </c>
      <c r="C203" s="75">
        <v>1</v>
      </c>
      <c r="D203" s="103">
        <f t="shared" si="17"/>
        <v>32.4</v>
      </c>
      <c r="E203" s="134">
        <v>32.4</v>
      </c>
      <c r="F203" s="157">
        <f t="shared" si="18"/>
        <v>878.04</v>
      </c>
    </row>
    <row r="204" spans="1:6" s="92" customFormat="1" ht="17.25" outlineLevel="1" thickBot="1">
      <c r="A204" s="106" t="s">
        <v>155</v>
      </c>
      <c r="B204" s="107" t="s">
        <v>491</v>
      </c>
      <c r="C204" s="75">
        <v>1</v>
      </c>
      <c r="D204" s="103">
        <f t="shared" si="17"/>
        <v>32.4</v>
      </c>
      <c r="E204" s="158">
        <v>32.4</v>
      </c>
      <c r="F204" s="159">
        <f t="shared" si="18"/>
        <v>878.04</v>
      </c>
    </row>
    <row r="205" spans="1:6" ht="17.25" thickBot="1">
      <c r="A205" s="209" t="s">
        <v>305</v>
      </c>
      <c r="B205" s="210"/>
      <c r="C205" s="210"/>
      <c r="D205" s="210"/>
      <c r="E205" s="210"/>
      <c r="F205" s="211"/>
    </row>
    <row r="206" spans="1:8" s="92" customFormat="1" ht="16.5" outlineLevel="1">
      <c r="A206" s="112" t="s">
        <v>156</v>
      </c>
      <c r="B206" s="113" t="s">
        <v>492</v>
      </c>
      <c r="C206" s="114" t="s">
        <v>241</v>
      </c>
      <c r="D206" s="96">
        <f t="shared" si="17"/>
        <v>0.4</v>
      </c>
      <c r="E206" s="177">
        <v>0.4</v>
      </c>
      <c r="F206" s="178">
        <f t="shared" si="18"/>
        <v>10.840000000000002</v>
      </c>
      <c r="H206" s="91"/>
    </row>
    <row r="207" spans="1:8" s="92" customFormat="1" ht="16.5" outlineLevel="1">
      <c r="A207" s="184" t="s">
        <v>157</v>
      </c>
      <c r="B207" s="197" t="s">
        <v>493</v>
      </c>
      <c r="C207" s="198">
        <v>1</v>
      </c>
      <c r="D207" s="192">
        <f t="shared" si="17"/>
        <v>21</v>
      </c>
      <c r="E207" s="188">
        <v>21</v>
      </c>
      <c r="F207" s="189">
        <f t="shared" si="18"/>
        <v>569.1</v>
      </c>
      <c r="H207" s="91"/>
    </row>
    <row r="208" spans="1:8" s="92" customFormat="1" ht="16.5" outlineLevel="1">
      <c r="A208" s="184" t="s">
        <v>158</v>
      </c>
      <c r="B208" s="197" t="s">
        <v>494</v>
      </c>
      <c r="C208" s="198">
        <v>1</v>
      </c>
      <c r="D208" s="192">
        <f t="shared" si="17"/>
        <v>11.07</v>
      </c>
      <c r="E208" s="188">
        <v>11.07</v>
      </c>
      <c r="F208" s="189">
        <f t="shared" si="18"/>
        <v>299.997</v>
      </c>
      <c r="H208" s="91"/>
    </row>
    <row r="209" spans="1:8" s="92" customFormat="1" ht="16.5" outlineLevel="1">
      <c r="A209" s="184" t="s">
        <v>159</v>
      </c>
      <c r="B209" s="197" t="s">
        <v>495</v>
      </c>
      <c r="C209" s="198">
        <v>1</v>
      </c>
      <c r="D209" s="192">
        <f t="shared" si="17"/>
        <v>11.07</v>
      </c>
      <c r="E209" s="188">
        <v>11.07</v>
      </c>
      <c r="F209" s="189">
        <f t="shared" si="18"/>
        <v>299.997</v>
      </c>
      <c r="H209" s="91"/>
    </row>
    <row r="210" spans="1:8" s="92" customFormat="1" ht="16.5" outlineLevel="1">
      <c r="A210" s="190" t="s">
        <v>160</v>
      </c>
      <c r="B210" s="193" t="s">
        <v>496</v>
      </c>
      <c r="C210" s="194">
        <v>1</v>
      </c>
      <c r="D210" s="195">
        <f t="shared" si="17"/>
        <v>11.07</v>
      </c>
      <c r="E210" s="191">
        <v>11.07</v>
      </c>
      <c r="F210" s="196">
        <f t="shared" si="18"/>
        <v>299.997</v>
      </c>
      <c r="H210" s="91"/>
    </row>
    <row r="211" spans="1:8" s="92" customFormat="1" ht="16.5" outlineLevel="1">
      <c r="A211" s="190" t="s">
        <v>161</v>
      </c>
      <c r="B211" s="193" t="s">
        <v>497</v>
      </c>
      <c r="C211" s="194">
        <v>1</v>
      </c>
      <c r="D211" s="195">
        <f t="shared" si="17"/>
        <v>11.07</v>
      </c>
      <c r="E211" s="191">
        <v>11.07</v>
      </c>
      <c r="F211" s="196">
        <f t="shared" si="18"/>
        <v>299.997</v>
      </c>
      <c r="H211" s="91"/>
    </row>
    <row r="212" spans="1:8" s="92" customFormat="1" ht="16.5" outlineLevel="1">
      <c r="A212" s="100" t="s">
        <v>162</v>
      </c>
      <c r="B212" s="101" t="s">
        <v>498</v>
      </c>
      <c r="C212" s="75">
        <v>1</v>
      </c>
      <c r="D212" s="103">
        <f t="shared" si="17"/>
        <v>39.36</v>
      </c>
      <c r="E212" s="135">
        <v>39.3590295</v>
      </c>
      <c r="F212" s="136">
        <f t="shared" si="18"/>
        <v>1066.656</v>
      </c>
      <c r="H212" s="91"/>
    </row>
    <row r="213" spans="1:8" s="92" customFormat="1" ht="16.5" outlineLevel="1">
      <c r="A213" s="100" t="s">
        <v>163</v>
      </c>
      <c r="B213" s="101" t="s">
        <v>499</v>
      </c>
      <c r="C213" s="75">
        <v>1</v>
      </c>
      <c r="D213" s="103">
        <f t="shared" si="17"/>
        <v>13.21</v>
      </c>
      <c r="E213" s="135">
        <v>13.206737250000002</v>
      </c>
      <c r="F213" s="136">
        <f t="shared" si="18"/>
        <v>357.99100000000004</v>
      </c>
      <c r="H213" s="91"/>
    </row>
    <row r="214" spans="1:8" s="92" customFormat="1" ht="16.5" outlineLevel="1">
      <c r="A214" s="184" t="s">
        <v>164</v>
      </c>
      <c r="B214" s="197" t="s">
        <v>535</v>
      </c>
      <c r="C214" s="198">
        <v>1</v>
      </c>
      <c r="D214" s="192">
        <f t="shared" si="17"/>
        <v>5.6</v>
      </c>
      <c r="E214" s="188">
        <v>5.6</v>
      </c>
      <c r="F214" s="189">
        <f t="shared" si="18"/>
        <v>151.76</v>
      </c>
      <c r="H214" s="91"/>
    </row>
    <row r="215" spans="1:8" s="92" customFormat="1" ht="16.5" outlineLevel="1">
      <c r="A215" s="184" t="s">
        <v>165</v>
      </c>
      <c r="B215" s="197" t="s">
        <v>536</v>
      </c>
      <c r="C215" s="198">
        <v>1</v>
      </c>
      <c r="D215" s="192">
        <f t="shared" si="17"/>
        <v>5.6</v>
      </c>
      <c r="E215" s="188">
        <v>5.6</v>
      </c>
      <c r="F215" s="189">
        <f t="shared" si="18"/>
        <v>151.76</v>
      </c>
      <c r="H215" s="91"/>
    </row>
    <row r="216" spans="1:8" s="92" customFormat="1" ht="16.5" outlineLevel="1">
      <c r="A216" s="190" t="s">
        <v>166</v>
      </c>
      <c r="B216" s="193" t="s">
        <v>537</v>
      </c>
      <c r="C216" s="194">
        <v>1</v>
      </c>
      <c r="D216" s="195">
        <f t="shared" si="17"/>
        <v>5.6</v>
      </c>
      <c r="E216" s="191">
        <v>5.6</v>
      </c>
      <c r="F216" s="196">
        <f t="shared" si="18"/>
        <v>151.76</v>
      </c>
      <c r="H216" s="91"/>
    </row>
    <row r="217" spans="1:8" s="92" customFormat="1" ht="16.5" outlineLevel="1">
      <c r="A217" s="160" t="s">
        <v>267</v>
      </c>
      <c r="B217" s="161" t="s">
        <v>500</v>
      </c>
      <c r="C217" s="99">
        <v>1</v>
      </c>
      <c r="D217" s="96">
        <f t="shared" si="17"/>
        <v>8</v>
      </c>
      <c r="E217" s="175">
        <v>8</v>
      </c>
      <c r="F217" s="133">
        <f t="shared" si="18"/>
        <v>216.8</v>
      </c>
      <c r="H217" s="91"/>
    </row>
    <row r="218" spans="1:8" s="92" customFormat="1" ht="16.5" outlineLevel="1">
      <c r="A218" s="106" t="s">
        <v>140</v>
      </c>
      <c r="B218" s="137" t="s">
        <v>476</v>
      </c>
      <c r="C218" s="75">
        <v>1</v>
      </c>
      <c r="D218" s="103">
        <f>ROUND(E218*(1-$D$7),2)</f>
        <v>9.22</v>
      </c>
      <c r="E218" s="130">
        <v>9.215598</v>
      </c>
      <c r="F218" s="136">
        <f>D218*$D$6</f>
        <v>249.86200000000002</v>
      </c>
      <c r="H218" s="91"/>
    </row>
    <row r="219" spans="1:8" s="92" customFormat="1" ht="17.25" outlineLevel="1" thickBot="1">
      <c r="A219" s="106" t="s">
        <v>167</v>
      </c>
      <c r="B219" s="107" t="s">
        <v>501</v>
      </c>
      <c r="C219" s="75">
        <v>1</v>
      </c>
      <c r="D219" s="103">
        <f t="shared" si="17"/>
        <v>6.6</v>
      </c>
      <c r="E219" s="130">
        <v>6.597690750000001</v>
      </c>
      <c r="F219" s="131">
        <f t="shared" si="18"/>
        <v>178.86</v>
      </c>
      <c r="H219" s="91"/>
    </row>
    <row r="220" spans="1:6" ht="17.25" thickBot="1">
      <c r="A220" s="209" t="s">
        <v>304</v>
      </c>
      <c r="B220" s="222"/>
      <c r="C220" s="222"/>
      <c r="D220" s="222"/>
      <c r="E220" s="222"/>
      <c r="F220" s="223"/>
    </row>
    <row r="221" spans="1:6" s="92" customFormat="1" ht="16.5" outlineLevel="1">
      <c r="A221" s="144" t="s">
        <v>168</v>
      </c>
      <c r="B221" s="145" t="s">
        <v>502</v>
      </c>
      <c r="C221" s="146" t="s">
        <v>246</v>
      </c>
      <c r="D221" s="140">
        <f aca="true" t="shared" si="19" ref="D221:D229">ROUND(E221*(1-$D$7),2)</f>
        <v>14.61</v>
      </c>
      <c r="E221" s="147">
        <v>14.605500000000001</v>
      </c>
      <c r="F221" s="148">
        <f t="shared" si="18"/>
        <v>395.931</v>
      </c>
    </row>
    <row r="222" spans="1:6" s="92" customFormat="1" ht="16.5" outlineLevel="1">
      <c r="A222" s="142" t="s">
        <v>526</v>
      </c>
      <c r="B222" s="182" t="s">
        <v>527</v>
      </c>
      <c r="C222" s="149" t="s">
        <v>246</v>
      </c>
      <c r="D222" s="140">
        <f t="shared" si="19"/>
        <v>7</v>
      </c>
      <c r="E222" s="171">
        <v>7</v>
      </c>
      <c r="F222" s="183">
        <f t="shared" si="18"/>
        <v>189.70000000000002</v>
      </c>
    </row>
    <row r="223" spans="1:6" s="92" customFormat="1" ht="16.5" outlineLevel="1">
      <c r="A223" s="142" t="s">
        <v>525</v>
      </c>
      <c r="B223" s="182" t="s">
        <v>524</v>
      </c>
      <c r="C223" s="149" t="s">
        <v>246</v>
      </c>
      <c r="D223" s="140">
        <f t="shared" si="19"/>
        <v>7.2</v>
      </c>
      <c r="E223" s="171">
        <v>7.2</v>
      </c>
      <c r="F223" s="183">
        <f t="shared" si="18"/>
        <v>195.12</v>
      </c>
    </row>
    <row r="224" spans="1:6" s="92" customFormat="1" ht="17.25" outlineLevel="1" thickBot="1">
      <c r="A224" s="106" t="s">
        <v>170</v>
      </c>
      <c r="B224" s="107" t="s">
        <v>503</v>
      </c>
      <c r="C224" s="109" t="s">
        <v>246</v>
      </c>
      <c r="D224" s="103">
        <f t="shared" si="19"/>
        <v>32.13</v>
      </c>
      <c r="E224" s="130">
        <v>32.13</v>
      </c>
      <c r="F224" s="131">
        <f t="shared" si="18"/>
        <v>870.7230000000001</v>
      </c>
    </row>
    <row r="225" spans="1:6" ht="17.25" thickBot="1">
      <c r="A225" s="209" t="s">
        <v>331</v>
      </c>
      <c r="B225" s="222"/>
      <c r="C225" s="222"/>
      <c r="D225" s="222"/>
      <c r="E225" s="222"/>
      <c r="F225" s="223"/>
    </row>
    <row r="226" spans="1:6" s="92" customFormat="1" ht="16.5" outlineLevel="1">
      <c r="A226" s="144" t="s">
        <v>171</v>
      </c>
      <c r="B226" s="145" t="s">
        <v>504</v>
      </c>
      <c r="C226" s="146" t="s">
        <v>246</v>
      </c>
      <c r="D226" s="140">
        <f t="shared" si="19"/>
        <v>36</v>
      </c>
      <c r="E226" s="162">
        <v>36</v>
      </c>
      <c r="F226" s="163">
        <f t="shared" si="18"/>
        <v>975.6</v>
      </c>
    </row>
    <row r="227" spans="1:6" s="92" customFormat="1" ht="16.5" outlineLevel="1">
      <c r="A227" s="142" t="s">
        <v>172</v>
      </c>
      <c r="B227" s="143" t="s">
        <v>505</v>
      </c>
      <c r="C227" s="149" t="s">
        <v>242</v>
      </c>
      <c r="D227" s="140">
        <f t="shared" si="19"/>
        <v>7.2</v>
      </c>
      <c r="E227" s="164">
        <v>7.2</v>
      </c>
      <c r="F227" s="165">
        <f t="shared" si="18"/>
        <v>195.12</v>
      </c>
    </row>
    <row r="228" spans="1:6" s="92" customFormat="1" ht="16.5" outlineLevel="1">
      <c r="A228" s="142" t="s">
        <v>173</v>
      </c>
      <c r="B228" s="143" t="s">
        <v>506</v>
      </c>
      <c r="C228" s="149" t="s">
        <v>242</v>
      </c>
      <c r="D228" s="140">
        <f t="shared" si="19"/>
        <v>3</v>
      </c>
      <c r="E228" s="164">
        <v>3</v>
      </c>
      <c r="F228" s="165">
        <f t="shared" si="18"/>
        <v>81.30000000000001</v>
      </c>
    </row>
    <row r="229" spans="1:6" s="92" customFormat="1" ht="17.25" outlineLevel="1" thickBot="1">
      <c r="A229" s="106" t="s">
        <v>174</v>
      </c>
      <c r="B229" s="107" t="s">
        <v>507</v>
      </c>
      <c r="C229" s="109" t="s">
        <v>246</v>
      </c>
      <c r="D229" s="103">
        <f t="shared" si="19"/>
        <v>42</v>
      </c>
      <c r="E229" s="158">
        <v>42</v>
      </c>
      <c r="F229" s="159">
        <f t="shared" si="18"/>
        <v>1138.2</v>
      </c>
    </row>
    <row r="230" spans="1:6" ht="16.5">
      <c r="A230" s="232" t="s">
        <v>332</v>
      </c>
      <c r="B230" s="233"/>
      <c r="C230" s="233"/>
      <c r="D230" s="233"/>
      <c r="E230" s="233"/>
      <c r="F230" s="234"/>
    </row>
    <row r="231" spans="1:6" s="92" customFormat="1" ht="16.5" outlineLevel="1">
      <c r="A231" s="115" t="s">
        <v>175</v>
      </c>
      <c r="B231" s="125" t="s">
        <v>295</v>
      </c>
      <c r="C231" s="102" t="s">
        <v>246</v>
      </c>
      <c r="D231" s="103">
        <f aca="true" t="shared" si="20" ref="D231:D239">ROUND(E231*(1-$D$7),2)</f>
        <v>60.62</v>
      </c>
      <c r="E231" s="135">
        <v>60.6165</v>
      </c>
      <c r="F231" s="135">
        <f aca="true" t="shared" si="21" ref="F231:F239">D231*$D$6</f>
        <v>1642.802</v>
      </c>
    </row>
    <row r="232" spans="1:6" s="92" customFormat="1" ht="16.5" outlineLevel="1">
      <c r="A232" s="115" t="s">
        <v>175</v>
      </c>
      <c r="B232" s="125" t="s">
        <v>298</v>
      </c>
      <c r="C232" s="102" t="s">
        <v>246</v>
      </c>
      <c r="D232" s="103">
        <f t="shared" si="20"/>
        <v>80.06</v>
      </c>
      <c r="E232" s="135">
        <v>80.0625</v>
      </c>
      <c r="F232" s="135">
        <f t="shared" si="21"/>
        <v>2169.626</v>
      </c>
    </row>
    <row r="233" spans="1:6" s="92" customFormat="1" ht="16.5" outlineLevel="1">
      <c r="A233" s="115" t="s">
        <v>175</v>
      </c>
      <c r="B233" s="125" t="s">
        <v>296</v>
      </c>
      <c r="C233" s="102" t="s">
        <v>246</v>
      </c>
      <c r="D233" s="103">
        <f t="shared" si="20"/>
        <v>87.32</v>
      </c>
      <c r="E233" s="135">
        <v>87.318</v>
      </c>
      <c r="F233" s="135">
        <f t="shared" si="21"/>
        <v>2366.372</v>
      </c>
    </row>
    <row r="234" spans="1:6" s="92" customFormat="1" ht="16.5" outlineLevel="1">
      <c r="A234" s="115" t="s">
        <v>175</v>
      </c>
      <c r="B234" s="125" t="s">
        <v>299</v>
      </c>
      <c r="C234" s="102" t="s">
        <v>246</v>
      </c>
      <c r="D234" s="103">
        <f t="shared" si="20"/>
        <v>113.21</v>
      </c>
      <c r="E234" s="135">
        <v>113.211</v>
      </c>
      <c r="F234" s="135">
        <f t="shared" si="21"/>
        <v>3067.991</v>
      </c>
    </row>
    <row r="235" spans="1:6" s="92" customFormat="1" ht="16.5" outlineLevel="1">
      <c r="A235" s="115" t="s">
        <v>175</v>
      </c>
      <c r="B235" s="125" t="s">
        <v>301</v>
      </c>
      <c r="C235" s="102" t="s">
        <v>246</v>
      </c>
      <c r="D235" s="103">
        <f t="shared" si="20"/>
        <v>72.62</v>
      </c>
      <c r="E235" s="135">
        <v>72.618</v>
      </c>
      <c r="F235" s="135">
        <f t="shared" si="21"/>
        <v>1968.0020000000002</v>
      </c>
    </row>
    <row r="236" spans="1:6" s="92" customFormat="1" ht="16.5" outlineLevel="1">
      <c r="A236" s="115" t="s">
        <v>175</v>
      </c>
      <c r="B236" s="125" t="s">
        <v>302</v>
      </c>
      <c r="C236" s="102" t="s">
        <v>246</v>
      </c>
      <c r="D236" s="103">
        <f t="shared" si="20"/>
        <v>94.53</v>
      </c>
      <c r="E236" s="135">
        <v>94.53150000000001</v>
      </c>
      <c r="F236" s="135">
        <f t="shared" si="21"/>
        <v>2561.7630000000004</v>
      </c>
    </row>
    <row r="237" spans="1:6" s="92" customFormat="1" ht="16.5" outlineLevel="1">
      <c r="A237" s="115" t="s">
        <v>175</v>
      </c>
      <c r="B237" s="125" t="s">
        <v>297</v>
      </c>
      <c r="C237" s="102" t="s">
        <v>246</v>
      </c>
      <c r="D237" s="103">
        <f t="shared" si="20"/>
        <v>459.41</v>
      </c>
      <c r="E237" s="135">
        <v>459.4065</v>
      </c>
      <c r="F237" s="135">
        <f t="shared" si="21"/>
        <v>12450.011</v>
      </c>
    </row>
    <row r="238" spans="1:6" s="92" customFormat="1" ht="16.5" outlineLevel="1">
      <c r="A238" s="115" t="s">
        <v>175</v>
      </c>
      <c r="B238" s="125" t="s">
        <v>300</v>
      </c>
      <c r="C238" s="102" t="s">
        <v>246</v>
      </c>
      <c r="D238" s="103">
        <f t="shared" si="20"/>
        <v>598.55</v>
      </c>
      <c r="E238" s="135">
        <v>598.5525</v>
      </c>
      <c r="F238" s="135">
        <f t="shared" si="21"/>
        <v>16220.705</v>
      </c>
    </row>
    <row r="239" spans="1:6" s="92" customFormat="1" ht="16.5" outlineLevel="1">
      <c r="A239" s="115" t="s">
        <v>175</v>
      </c>
      <c r="B239" s="124" t="s">
        <v>303</v>
      </c>
      <c r="C239" s="102" t="s">
        <v>246</v>
      </c>
      <c r="D239" s="103">
        <f t="shared" si="20"/>
        <v>55.02</v>
      </c>
      <c r="E239" s="135">
        <v>55.018608750000006</v>
      </c>
      <c r="F239" s="135">
        <f t="shared" si="21"/>
        <v>1491.0420000000001</v>
      </c>
    </row>
    <row r="241" spans="1:4" ht="17.25" thickBot="1">
      <c r="A241" s="116" t="s">
        <v>531</v>
      </c>
      <c r="D241" s="117"/>
    </row>
    <row r="242" spans="1:6" ht="33" customHeight="1">
      <c r="A242" s="229" t="s">
        <v>530</v>
      </c>
      <c r="B242" s="230"/>
      <c r="C242" s="230"/>
      <c r="D242" s="230"/>
      <c r="E242" s="230"/>
      <c r="F242" s="231"/>
    </row>
    <row r="243" spans="1:6" ht="16.5">
      <c r="A243" s="152" t="s">
        <v>528</v>
      </c>
      <c r="B243" s="153"/>
      <c r="C243" s="154"/>
      <c r="D243" s="153"/>
      <c r="E243" s="155"/>
      <c r="F243" s="156"/>
    </row>
    <row r="244" spans="1:6" ht="33" customHeight="1" thickBot="1">
      <c r="A244" s="226" t="s">
        <v>529</v>
      </c>
      <c r="B244" s="227"/>
      <c r="C244" s="227"/>
      <c r="D244" s="227"/>
      <c r="E244" s="227"/>
      <c r="F244" s="228"/>
    </row>
    <row r="245" ht="16.5">
      <c r="D245" s="117"/>
    </row>
    <row r="246" ht="16.5">
      <c r="D246" s="117"/>
    </row>
  </sheetData>
  <sheetProtection/>
  <mergeCells count="21">
    <mergeCell ref="A244:F244"/>
    <mergeCell ref="A242:F242"/>
    <mergeCell ref="A199:F199"/>
    <mergeCell ref="A230:F230"/>
    <mergeCell ref="A174:F174"/>
    <mergeCell ref="A225:F225"/>
    <mergeCell ref="A220:F220"/>
    <mergeCell ref="A205:F205"/>
    <mergeCell ref="A4:B4"/>
    <mergeCell ref="A96:F96"/>
    <mergeCell ref="A10:F10"/>
    <mergeCell ref="A63:F63"/>
    <mergeCell ref="A8:A9"/>
    <mergeCell ref="B8:B9"/>
    <mergeCell ref="A154:F154"/>
    <mergeCell ref="A125:F125"/>
    <mergeCell ref="A5:B5"/>
    <mergeCell ref="F8:F9"/>
    <mergeCell ref="C8:C9"/>
    <mergeCell ref="E8:E9"/>
    <mergeCell ref="D8:D9"/>
  </mergeCells>
  <printOptions/>
  <pageMargins left="0.7086614173228347" right="0.3937007874015748" top="0.3937007874015748" bottom="0.5511811023622047" header="0.2755905511811024" footer="0.1968503937007874"/>
  <pageSetup fitToHeight="25" horizontalDpi="600" verticalDpi="600" orientation="portrait" paperSize="9" scale="9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8">
      <selection activeCell="H43" sqref="H43"/>
    </sheetView>
  </sheetViews>
  <sheetFormatPr defaultColWidth="9.140625" defaultRowHeight="12.75"/>
  <cols>
    <col min="1" max="1" width="32.8515625" style="24" customWidth="1"/>
    <col min="2" max="2" width="7.7109375" style="25" bestFit="1" customWidth="1"/>
    <col min="3" max="3" width="11.7109375" style="25" bestFit="1" customWidth="1"/>
    <col min="4" max="4" width="7.421875" style="25" bestFit="1" customWidth="1"/>
    <col min="5" max="5" width="7.8515625" style="25" bestFit="1" customWidth="1"/>
    <col min="6" max="6" width="15.7109375" style="45" customWidth="1"/>
    <col min="7" max="16384" width="9.140625" style="24" customWidth="1"/>
  </cols>
  <sheetData>
    <row r="1" spans="1:6" ht="33.75" customHeight="1">
      <c r="A1" s="240" t="s">
        <v>269</v>
      </c>
      <c r="B1" s="240"/>
      <c r="C1" s="240"/>
      <c r="D1" s="241"/>
      <c r="E1" s="241"/>
      <c r="F1" s="122"/>
    </row>
    <row r="2" spans="1:6" ht="12.75">
      <c r="A2" s="235" t="s">
        <v>270</v>
      </c>
      <c r="B2" s="236"/>
      <c r="C2" s="236"/>
      <c r="D2" s="236"/>
      <c r="E2" s="236"/>
      <c r="F2" s="236"/>
    </row>
    <row r="3" spans="1:6" ht="12.75">
      <c r="A3" s="237"/>
      <c r="B3" s="237"/>
      <c r="C3" s="237"/>
      <c r="D3" s="237"/>
      <c r="E3" s="237"/>
      <c r="F3" s="237"/>
    </row>
    <row r="4" spans="1:6" ht="38.25">
      <c r="A4" s="43" t="s">
        <v>212</v>
      </c>
      <c r="B4" s="27" t="s">
        <v>219</v>
      </c>
      <c r="C4" s="27" t="s">
        <v>220</v>
      </c>
      <c r="D4" s="27" t="s">
        <v>221</v>
      </c>
      <c r="E4" s="27" t="s">
        <v>222</v>
      </c>
      <c r="F4" s="46" t="s">
        <v>259</v>
      </c>
    </row>
    <row r="5" spans="1:6" ht="30" customHeight="1">
      <c r="A5" s="26" t="s">
        <v>201</v>
      </c>
      <c r="B5" s="31">
        <f>Hunter!F66</f>
        <v>42.818000000000005</v>
      </c>
      <c r="C5" s="32">
        <f>Hunter!F13</f>
        <v>43.089000000000006</v>
      </c>
      <c r="D5" s="33">
        <f>Hunter!F157</f>
        <v>76.964</v>
      </c>
      <c r="E5" s="32">
        <f>Hunter!F177</f>
        <v>137.939</v>
      </c>
      <c r="F5" s="44"/>
    </row>
    <row r="6" spans="1:6" ht="30" customHeight="1">
      <c r="A6" s="26" t="s">
        <v>238</v>
      </c>
      <c r="B6" s="31"/>
      <c r="C6" s="32">
        <f>Hunter!F14</f>
        <v>40.19</v>
      </c>
      <c r="D6" s="33"/>
      <c r="E6" s="32"/>
      <c r="F6" s="44"/>
    </row>
    <row r="7" spans="1:6" ht="30" customHeight="1">
      <c r="A7" s="26" t="s">
        <v>205</v>
      </c>
      <c r="B7" s="31">
        <f>Hunter!F72</f>
        <v>212.735</v>
      </c>
      <c r="C7" s="32">
        <f>Hunter!F22</f>
        <v>233.87300000000005</v>
      </c>
      <c r="D7" s="33">
        <f>Hunter!F161</f>
        <v>228.18200000000002</v>
      </c>
      <c r="E7" s="32">
        <f>Hunter!F182</f>
        <v>668.5570000000001</v>
      </c>
      <c r="F7" s="44"/>
    </row>
    <row r="8" spans="1:10" ht="30" customHeight="1">
      <c r="A8" s="26" t="s">
        <v>200</v>
      </c>
      <c r="B8" s="31">
        <f>Hunter!F65</f>
        <v>482.922</v>
      </c>
      <c r="C8" s="32">
        <f>Hunter!F12</f>
        <v>376.41900000000004</v>
      </c>
      <c r="D8" s="33">
        <f>Hunter!F156</f>
        <v>528.7210000000001</v>
      </c>
      <c r="E8" s="32">
        <f>Hunter!F176</f>
        <v>1037.1170000000002</v>
      </c>
      <c r="F8" s="44"/>
      <c r="J8"/>
    </row>
    <row r="9" spans="1:6" ht="30" customHeight="1">
      <c r="A9" s="26" t="s">
        <v>203</v>
      </c>
      <c r="B9" s="31">
        <f>Hunter!F68</f>
        <v>57.452000000000005</v>
      </c>
      <c r="C9" s="32">
        <f>Hunter!F16</f>
        <v>60.433</v>
      </c>
      <c r="D9" s="33">
        <f>Hunter!F159</f>
        <v>131.977</v>
      </c>
      <c r="E9" s="32">
        <f>Hunter!F179</f>
        <v>327.368</v>
      </c>
      <c r="F9" s="44"/>
    </row>
    <row r="10" spans="1:6" ht="30" customHeight="1">
      <c r="A10" s="26" t="s">
        <v>204</v>
      </c>
      <c r="B10" s="31">
        <f>Hunter!F69</f>
        <v>91.86900000000001</v>
      </c>
      <c r="C10" s="32">
        <f>Hunter!F17</f>
        <v>73.441</v>
      </c>
      <c r="D10" s="33"/>
      <c r="E10" s="31"/>
      <c r="F10" s="44"/>
    </row>
    <row r="11" spans="1:6" ht="30" customHeight="1">
      <c r="A11" s="26" t="s">
        <v>223</v>
      </c>
      <c r="B11" s="31">
        <f>Hunter!F77</f>
        <v>118.427</v>
      </c>
      <c r="C11" s="32">
        <f>Hunter!F34</f>
        <v>108.942</v>
      </c>
      <c r="D11" s="33">
        <f>Hunter!F168</f>
        <v>192.139</v>
      </c>
      <c r="E11" s="32">
        <f>Hunter!F192</f>
        <v>372.625</v>
      </c>
      <c r="F11" s="44"/>
    </row>
    <row r="12" spans="1:6" ht="30" customHeight="1">
      <c r="A12" s="26" t="s">
        <v>224</v>
      </c>
      <c r="B12" s="31"/>
      <c r="C12" s="31"/>
      <c r="D12" s="33">
        <f>Hunter!F167</f>
        <v>204.06300000000002</v>
      </c>
      <c r="E12" s="32">
        <f>Hunter!F191</f>
        <v>469.643</v>
      </c>
      <c r="F12" s="44"/>
    </row>
    <row r="13" spans="1:6" ht="30" customHeight="1">
      <c r="A13" s="26" t="s">
        <v>225</v>
      </c>
      <c r="B13" s="31"/>
      <c r="C13" s="31"/>
      <c r="D13" s="33">
        <f>Hunter!F171</f>
        <v>198.91400000000002</v>
      </c>
      <c r="E13" s="32">
        <f>Hunter!F190</f>
        <v>390.511</v>
      </c>
      <c r="F13" s="44"/>
    </row>
    <row r="14" spans="1:6" ht="30" customHeight="1">
      <c r="A14" s="26" t="s">
        <v>226</v>
      </c>
      <c r="B14" s="31"/>
      <c r="C14" s="31"/>
      <c r="D14" s="33">
        <f>Hunter!F170</f>
        <v>198.91400000000002</v>
      </c>
      <c r="E14" s="32">
        <f>Hunter!F189</f>
        <v>390.511</v>
      </c>
      <c r="F14" s="44"/>
    </row>
    <row r="15" spans="1:6" ht="30" customHeight="1">
      <c r="A15" s="26" t="s">
        <v>213</v>
      </c>
      <c r="B15" s="31"/>
      <c r="C15" s="31"/>
      <c r="D15" s="33">
        <f>Hunter!F165</f>
        <v>79.132</v>
      </c>
      <c r="E15" s="31">
        <f>Hunter!F187</f>
        <v>142.817</v>
      </c>
      <c r="F15" s="44"/>
    </row>
    <row r="16" spans="1:6" ht="30" customHeight="1">
      <c r="A16" s="26" t="s">
        <v>207</v>
      </c>
      <c r="B16" s="31">
        <f>Hunter!F74</f>
        <v>42.818000000000005</v>
      </c>
      <c r="C16" s="32">
        <f>Hunter!F24</f>
        <v>53.929</v>
      </c>
      <c r="D16" s="33">
        <f>Hunter!F163</f>
        <v>42.276</v>
      </c>
      <c r="E16" s="32">
        <f>Hunter!F186</f>
        <v>137.939</v>
      </c>
      <c r="F16" s="44"/>
    </row>
    <row r="17" spans="1:6" ht="30" customHeight="1">
      <c r="A17" s="26" t="s">
        <v>235</v>
      </c>
      <c r="B17" s="31"/>
      <c r="C17" s="32">
        <f>Hunter!F25</f>
        <v>45.1</v>
      </c>
      <c r="D17" s="33"/>
      <c r="E17" s="32"/>
      <c r="F17" s="44"/>
    </row>
    <row r="18" spans="1:6" ht="30" customHeight="1">
      <c r="A18" s="26" t="s">
        <v>211</v>
      </c>
      <c r="B18" s="31"/>
      <c r="C18" s="31"/>
      <c r="D18" s="33">
        <f>Hunter!F164</f>
        <v>76.964</v>
      </c>
      <c r="E18" s="31"/>
      <c r="F18" s="44"/>
    </row>
    <row r="19" spans="1:6" ht="30" customHeight="1">
      <c r="A19" s="26" t="s">
        <v>208</v>
      </c>
      <c r="B19" s="31">
        <f>Hunter!F75</f>
        <v>121.67900000000002</v>
      </c>
      <c r="C19" s="32">
        <f>Hunter!F32</f>
        <v>88.346</v>
      </c>
      <c r="D19" s="33">
        <f>Hunter!F166</f>
        <v>108.129</v>
      </c>
      <c r="E19" s="32">
        <f>Hunter!F188</f>
        <v>310.024</v>
      </c>
      <c r="F19" s="44"/>
    </row>
    <row r="20" spans="1:6" ht="30" customHeight="1">
      <c r="A20" s="28" t="s">
        <v>210</v>
      </c>
      <c r="B20" s="31">
        <f>Hunter!F79</f>
        <v>159.348</v>
      </c>
      <c r="C20" s="31"/>
      <c r="D20" s="33"/>
      <c r="E20" s="32">
        <f>Hunter!F195</f>
        <v>316.257</v>
      </c>
      <c r="F20" s="44"/>
    </row>
    <row r="21" spans="1:6" ht="30" customHeight="1">
      <c r="A21" s="26" t="s">
        <v>214</v>
      </c>
      <c r="B21" s="31"/>
      <c r="C21" s="31"/>
      <c r="D21" s="33"/>
      <c r="E21" s="32">
        <f>Hunter!F185</f>
        <v>188.887</v>
      </c>
      <c r="F21" s="44"/>
    </row>
    <row r="22" spans="1:6" ht="30" customHeight="1">
      <c r="A22" s="26" t="s">
        <v>209</v>
      </c>
      <c r="B22" s="31">
        <f>Hunter!F78</f>
        <v>118.427</v>
      </c>
      <c r="C22" s="32">
        <f>Hunter!F35</f>
        <v>107.58700000000002</v>
      </c>
      <c r="D22" s="33">
        <f>Hunter!F169</f>
        <v>199.185</v>
      </c>
      <c r="E22" s="32">
        <f>Hunter!F194</f>
        <v>433.87100000000004</v>
      </c>
      <c r="F22" s="44"/>
    </row>
    <row r="23" spans="1:6" ht="30" customHeight="1">
      <c r="A23" s="26" t="s">
        <v>202</v>
      </c>
      <c r="B23" s="31">
        <f>Hunter!F67</f>
        <v>130.893</v>
      </c>
      <c r="C23" s="32">
        <f>Hunter!F15</f>
        <v>137.939</v>
      </c>
      <c r="D23" s="33">
        <f>Hunter!F158</f>
        <v>144.17200000000003</v>
      </c>
      <c r="E23" s="32">
        <f>Hunter!F178</f>
        <v>336.853</v>
      </c>
      <c r="F23" s="44"/>
    </row>
    <row r="24" spans="1:6" ht="30" customHeight="1">
      <c r="A24" s="26" t="s">
        <v>227</v>
      </c>
      <c r="B24" s="31">
        <f>Hunter!F76</f>
        <v>339.29200000000003</v>
      </c>
      <c r="C24" s="32">
        <f>Hunter!F33</f>
        <v>155.28300000000002</v>
      </c>
      <c r="D24" s="33"/>
      <c r="E24" s="31"/>
      <c r="F24" s="44"/>
    </row>
    <row r="25" spans="1:6" ht="30" customHeight="1">
      <c r="A25" s="26" t="s">
        <v>228</v>
      </c>
      <c r="B25" s="31"/>
      <c r="C25" s="31"/>
      <c r="D25" s="33"/>
      <c r="E25" s="32">
        <f>Hunter!F193</f>
        <v>1454.999</v>
      </c>
      <c r="F25" s="44"/>
    </row>
    <row r="26" spans="1:6" ht="30" customHeight="1">
      <c r="A26" s="26" t="s">
        <v>206</v>
      </c>
      <c r="B26" s="31">
        <f>Hunter!F73</f>
        <v>579.398</v>
      </c>
      <c r="C26" s="32">
        <f>Hunter!F23</f>
        <v>486.17400000000004</v>
      </c>
      <c r="D26" s="33">
        <f>Hunter!F162</f>
        <v>834.951</v>
      </c>
      <c r="E26" s="32">
        <f>Hunter!F184</f>
        <v>1559.334</v>
      </c>
      <c r="F26" s="44"/>
    </row>
    <row r="27" spans="1:6" ht="30" customHeight="1">
      <c r="A27" s="26" t="s">
        <v>229</v>
      </c>
      <c r="B27" s="31">
        <f>Hunter!F71</f>
        <v>97.289</v>
      </c>
      <c r="C27" s="32">
        <f>Hunter!F21</f>
        <v>214.36100000000002</v>
      </c>
      <c r="D27" s="33"/>
      <c r="E27" s="31"/>
      <c r="F27" s="44"/>
    </row>
    <row r="28" spans="1:6" ht="30" customHeight="1">
      <c r="A28" s="26" t="s">
        <v>230</v>
      </c>
      <c r="B28" s="31">
        <f>Hunter!F71</f>
        <v>97.289</v>
      </c>
      <c r="C28" s="32">
        <f>Hunter!F19</f>
        <v>214.36100000000002</v>
      </c>
      <c r="D28" s="33"/>
      <c r="E28" s="32">
        <f>Hunter!F181</f>
        <v>234.14400000000003</v>
      </c>
      <c r="F28" s="44"/>
    </row>
    <row r="29" spans="1:6" ht="30" customHeight="1">
      <c r="A29" s="26" t="s">
        <v>231</v>
      </c>
      <c r="B29" s="31">
        <f>Hunter!F70</f>
        <v>224.659</v>
      </c>
      <c r="C29" s="32">
        <f>Hunter!F20</f>
        <v>194.578</v>
      </c>
      <c r="D29" s="33"/>
      <c r="E29" s="31"/>
      <c r="F29" s="44"/>
    </row>
    <row r="30" spans="1:6" ht="30" customHeight="1">
      <c r="A30" s="26" t="s">
        <v>232</v>
      </c>
      <c r="B30" s="31">
        <f>Hunter!F70</f>
        <v>224.659</v>
      </c>
      <c r="C30" s="32">
        <f>Hunter!F18</f>
        <v>194.578</v>
      </c>
      <c r="D30" s="33">
        <f>Hunter!F160</f>
        <v>194.30700000000002</v>
      </c>
      <c r="E30" s="32">
        <f>Hunter!F180</f>
        <v>1402.4250000000002</v>
      </c>
      <c r="F30" s="44"/>
    </row>
    <row r="31" spans="1:6" s="29" customFormat="1" ht="30" customHeight="1">
      <c r="A31" s="28" t="s">
        <v>218</v>
      </c>
      <c r="B31" s="33">
        <f>Hunter!F233</f>
        <v>2366.372</v>
      </c>
      <c r="C31" s="33">
        <f>Hunter!F231</f>
        <v>1642.802</v>
      </c>
      <c r="D31" s="33">
        <f>Hunter!F235</f>
        <v>1968.0020000000002</v>
      </c>
      <c r="E31" s="33"/>
      <c r="F31" s="42"/>
    </row>
    <row r="34" spans="1:6" ht="63.75" customHeight="1">
      <c r="A34" s="238" t="s">
        <v>258</v>
      </c>
      <c r="B34" s="239"/>
      <c r="C34" s="239"/>
      <c r="D34" s="239"/>
      <c r="E34" s="239"/>
      <c r="F34" s="239"/>
    </row>
  </sheetData>
  <sheetProtection/>
  <mergeCells count="4">
    <mergeCell ref="A2:F3"/>
    <mergeCell ref="A34:F34"/>
    <mergeCell ref="A1:C1"/>
    <mergeCell ref="D1:E1"/>
  </mergeCells>
  <printOptions/>
  <pageMargins left="0.8661417322834646" right="0.2362204724409449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5">
      <selection activeCell="M33" sqref="M33"/>
    </sheetView>
  </sheetViews>
  <sheetFormatPr defaultColWidth="9.140625" defaultRowHeight="12.75"/>
  <cols>
    <col min="1" max="1" width="9.00390625" style="64" bestFit="1" customWidth="1"/>
    <col min="2" max="2" width="12.8515625" style="64" customWidth="1"/>
    <col min="3" max="3" width="1.7109375" style="64" customWidth="1"/>
    <col min="4" max="4" width="9.00390625" style="64" bestFit="1" customWidth="1"/>
    <col min="5" max="5" width="14.8515625" style="64" customWidth="1"/>
    <col min="6" max="6" width="1.57421875" style="66" customWidth="1"/>
    <col min="7" max="7" width="9.00390625" style="64" bestFit="1" customWidth="1"/>
    <col min="8" max="8" width="11.140625" style="64" customWidth="1"/>
    <col min="9" max="9" width="1.8515625" style="66" customWidth="1"/>
    <col min="10" max="10" width="10.8515625" style="64" customWidth="1"/>
    <col min="11" max="11" width="11.8515625" style="64" customWidth="1"/>
    <col min="12" max="16384" width="9.140625" style="64" customWidth="1"/>
  </cols>
  <sheetData>
    <row r="1" spans="1:11" ht="16.5">
      <c r="A1" s="242" t="s">
        <v>256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6.5">
      <c r="A2" s="251" t="s">
        <v>257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7.2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7.25" thickBot="1">
      <c r="A4" s="249" t="s">
        <v>250</v>
      </c>
      <c r="B4" s="250"/>
      <c r="C4" s="66"/>
      <c r="D4" s="247" t="s">
        <v>251</v>
      </c>
      <c r="E4" s="248"/>
      <c r="G4" s="245" t="s">
        <v>252</v>
      </c>
      <c r="H4" s="246"/>
      <c r="J4" s="243" t="s">
        <v>253</v>
      </c>
      <c r="K4" s="244"/>
    </row>
    <row r="5" spans="1:11" ht="16.5">
      <c r="A5" s="254" t="s">
        <v>271</v>
      </c>
      <c r="B5" s="255"/>
      <c r="C5" s="73"/>
      <c r="D5" s="254" t="s">
        <v>247</v>
      </c>
      <c r="E5" s="255"/>
      <c r="F5" s="73"/>
      <c r="G5" s="254" t="s">
        <v>268</v>
      </c>
      <c r="H5" s="255"/>
      <c r="I5" s="73"/>
      <c r="J5" s="245" t="s">
        <v>249</v>
      </c>
      <c r="K5" s="252"/>
    </row>
    <row r="6" spans="1:11" ht="16.5">
      <c r="A6" s="93" t="s">
        <v>0</v>
      </c>
      <c r="B6" s="61">
        <f>Hunter!F12</f>
        <v>376.41900000000004</v>
      </c>
      <c r="C6" s="68"/>
      <c r="D6" s="38" t="s">
        <v>36</v>
      </c>
      <c r="E6" s="61">
        <f>Hunter!F65</f>
        <v>482.922</v>
      </c>
      <c r="F6" s="68"/>
      <c r="G6" s="38" t="s">
        <v>116</v>
      </c>
      <c r="H6" s="139">
        <f>Hunter!F156</f>
        <v>528.7210000000001</v>
      </c>
      <c r="I6" s="68"/>
      <c r="J6" s="38" t="s">
        <v>132</v>
      </c>
      <c r="K6" s="61">
        <f>Hunter!F176</f>
        <v>1037.1170000000002</v>
      </c>
    </row>
    <row r="7" spans="1:11" ht="16.5">
      <c r="A7" s="93" t="s">
        <v>1</v>
      </c>
      <c r="B7" s="61">
        <f>Hunter!F13</f>
        <v>43.089000000000006</v>
      </c>
      <c r="C7" s="68"/>
      <c r="D7" s="38" t="s">
        <v>37</v>
      </c>
      <c r="E7" s="61">
        <f>Hunter!F66</f>
        <v>42.818000000000005</v>
      </c>
      <c r="F7" s="68"/>
      <c r="G7" s="38" t="s">
        <v>117</v>
      </c>
      <c r="H7" s="139">
        <f>Hunter!F157</f>
        <v>76.964</v>
      </c>
      <c r="I7" s="68"/>
      <c r="J7" s="38" t="s">
        <v>133</v>
      </c>
      <c r="K7" s="61">
        <f>Hunter!F177</f>
        <v>137.939</v>
      </c>
    </row>
    <row r="8" spans="1:11" ht="16.5">
      <c r="A8" s="93" t="s">
        <v>236</v>
      </c>
      <c r="B8" s="61">
        <f>Hunter!F14</f>
        <v>40.19</v>
      </c>
      <c r="C8" s="68"/>
      <c r="D8" s="38" t="s">
        <v>38</v>
      </c>
      <c r="E8" s="61">
        <f>Hunter!F67</f>
        <v>130.893</v>
      </c>
      <c r="F8" s="68"/>
      <c r="G8" s="38" t="s">
        <v>118</v>
      </c>
      <c r="H8" s="139">
        <f>Hunter!F158</f>
        <v>144.17200000000003</v>
      </c>
      <c r="I8" s="68"/>
      <c r="J8" s="38" t="s">
        <v>134</v>
      </c>
      <c r="K8" s="61">
        <f>Hunter!F178</f>
        <v>336.853</v>
      </c>
    </row>
    <row r="9" spans="1:11" ht="16.5">
      <c r="A9" s="93" t="s">
        <v>2</v>
      </c>
      <c r="B9" s="61">
        <f>Hunter!F15</f>
        <v>137.939</v>
      </c>
      <c r="C9" s="68"/>
      <c r="D9" s="38" t="s">
        <v>39</v>
      </c>
      <c r="E9" s="61">
        <f>Hunter!F68</f>
        <v>57.452000000000005</v>
      </c>
      <c r="F9" s="68"/>
      <c r="G9" s="38" t="s">
        <v>119</v>
      </c>
      <c r="H9" s="139">
        <f>Hunter!F159</f>
        <v>131.977</v>
      </c>
      <c r="I9" s="68"/>
      <c r="J9" s="38" t="s">
        <v>135</v>
      </c>
      <c r="K9" s="61">
        <f>Hunter!F179</f>
        <v>327.368</v>
      </c>
    </row>
    <row r="10" spans="1:11" ht="16.5">
      <c r="A10" s="93" t="s">
        <v>3</v>
      </c>
      <c r="B10" s="61">
        <f>Hunter!F16</f>
        <v>60.433</v>
      </c>
      <c r="C10" s="68"/>
      <c r="D10" s="38" t="s">
        <v>40</v>
      </c>
      <c r="E10" s="61">
        <f>Hunter!F69</f>
        <v>91.86900000000001</v>
      </c>
      <c r="F10" s="68"/>
      <c r="G10" s="38" t="s">
        <v>120</v>
      </c>
      <c r="H10" s="139">
        <f>Hunter!F160</f>
        <v>194.30700000000002</v>
      </c>
      <c r="I10" s="68"/>
      <c r="J10" s="38" t="s">
        <v>136</v>
      </c>
      <c r="K10" s="61">
        <f>Hunter!F180</f>
        <v>1402.4250000000002</v>
      </c>
    </row>
    <row r="11" spans="1:11" ht="16.5">
      <c r="A11" s="93" t="s">
        <v>4</v>
      </c>
      <c r="B11" s="61">
        <f>Hunter!F17</f>
        <v>73.441</v>
      </c>
      <c r="C11" s="68"/>
      <c r="D11" s="38" t="s">
        <v>41</v>
      </c>
      <c r="E11" s="61">
        <f>Hunter!F70</f>
        <v>224.659</v>
      </c>
      <c r="F11" s="68"/>
      <c r="G11" s="38" t="s">
        <v>121</v>
      </c>
      <c r="H11" s="139">
        <f>Hunter!F161</f>
        <v>228.18200000000002</v>
      </c>
      <c r="I11" s="68"/>
      <c r="J11" s="38" t="s">
        <v>137</v>
      </c>
      <c r="K11" s="61">
        <f>Hunter!F181</f>
        <v>234.14400000000003</v>
      </c>
    </row>
    <row r="12" spans="1:11" ht="16.5">
      <c r="A12" s="93" t="s">
        <v>5</v>
      </c>
      <c r="B12" s="61">
        <f>Hunter!F18</f>
        <v>194.578</v>
      </c>
      <c r="C12" s="68"/>
      <c r="D12" s="38" t="s">
        <v>42</v>
      </c>
      <c r="E12" s="61">
        <f>Hunter!F71</f>
        <v>97.289</v>
      </c>
      <c r="F12" s="68"/>
      <c r="G12" s="38" t="s">
        <v>122</v>
      </c>
      <c r="H12" s="139">
        <f>Hunter!F162</f>
        <v>834.951</v>
      </c>
      <c r="I12" s="68"/>
      <c r="J12" s="38" t="s">
        <v>138</v>
      </c>
      <c r="K12" s="61">
        <f>Hunter!F182</f>
        <v>668.5570000000001</v>
      </c>
    </row>
    <row r="13" spans="1:11" ht="16.5">
      <c r="A13" s="93" t="s">
        <v>6</v>
      </c>
      <c r="B13" s="61">
        <f>Hunter!F19</f>
        <v>214.36100000000002</v>
      </c>
      <c r="C13" s="68"/>
      <c r="D13" s="38" t="s">
        <v>43</v>
      </c>
      <c r="E13" s="61">
        <f>Hunter!F72</f>
        <v>212.735</v>
      </c>
      <c r="F13" s="68"/>
      <c r="G13" s="38" t="s">
        <v>123</v>
      </c>
      <c r="H13" s="139">
        <f>Hunter!F163</f>
        <v>42.276</v>
      </c>
      <c r="I13" s="68"/>
      <c r="J13" s="38" t="s">
        <v>139</v>
      </c>
      <c r="K13" s="61">
        <f>Hunter!F184</f>
        <v>1559.334</v>
      </c>
    </row>
    <row r="14" spans="1:11" ht="16.5">
      <c r="A14" s="93" t="s">
        <v>7</v>
      </c>
      <c r="B14" s="61">
        <f>Hunter!F20</f>
        <v>194.578</v>
      </c>
      <c r="C14" s="68"/>
      <c r="D14" s="38" t="s">
        <v>44</v>
      </c>
      <c r="E14" s="61">
        <f>Hunter!F73</f>
        <v>579.398</v>
      </c>
      <c r="F14" s="68"/>
      <c r="G14" s="38" t="s">
        <v>124</v>
      </c>
      <c r="H14" s="139">
        <f>Hunter!F164</f>
        <v>76.964</v>
      </c>
      <c r="I14" s="68"/>
      <c r="J14" s="38"/>
      <c r="K14" s="61"/>
    </row>
    <row r="15" spans="1:11" ht="16.5">
      <c r="A15" s="93" t="s">
        <v>8</v>
      </c>
      <c r="B15" s="61">
        <f>Hunter!F21</f>
        <v>214.36100000000002</v>
      </c>
      <c r="C15" s="68"/>
      <c r="D15" s="38" t="s">
        <v>45</v>
      </c>
      <c r="E15" s="61">
        <f>Hunter!F74</f>
        <v>42.818000000000005</v>
      </c>
      <c r="F15" s="68"/>
      <c r="G15" s="38" t="s">
        <v>125</v>
      </c>
      <c r="H15" s="139">
        <f>Hunter!F165</f>
        <v>79.132</v>
      </c>
      <c r="I15" s="68"/>
      <c r="J15" s="38" t="s">
        <v>140</v>
      </c>
      <c r="K15" s="61">
        <f>Hunter!F185</f>
        <v>188.887</v>
      </c>
    </row>
    <row r="16" spans="1:11" ht="16.5">
      <c r="A16" s="93" t="s">
        <v>9</v>
      </c>
      <c r="B16" s="61">
        <f>Hunter!F22</f>
        <v>233.87300000000005</v>
      </c>
      <c r="C16" s="68"/>
      <c r="D16" s="38" t="s">
        <v>46</v>
      </c>
      <c r="E16" s="61">
        <f>Hunter!F75</f>
        <v>121.67900000000002</v>
      </c>
      <c r="F16" s="68"/>
      <c r="G16" s="38" t="s">
        <v>126</v>
      </c>
      <c r="H16" s="139">
        <f>Hunter!F166</f>
        <v>108.129</v>
      </c>
      <c r="I16" s="68"/>
      <c r="J16" s="38" t="s">
        <v>141</v>
      </c>
      <c r="K16" s="61">
        <f>Hunter!F186</f>
        <v>137.939</v>
      </c>
    </row>
    <row r="17" spans="1:11" ht="16.5">
      <c r="A17" s="93" t="s">
        <v>10</v>
      </c>
      <c r="B17" s="61">
        <f>Hunter!F23</f>
        <v>486.17400000000004</v>
      </c>
      <c r="C17" s="68"/>
      <c r="D17" s="38" t="s">
        <v>47</v>
      </c>
      <c r="E17" s="61">
        <f>Hunter!F76</f>
        <v>339.29200000000003</v>
      </c>
      <c r="F17" s="68"/>
      <c r="G17" s="38" t="s">
        <v>127</v>
      </c>
      <c r="H17" s="139">
        <f>Hunter!F167</f>
        <v>204.06300000000002</v>
      </c>
      <c r="I17" s="68"/>
      <c r="J17" s="38" t="s">
        <v>243</v>
      </c>
      <c r="K17" s="61">
        <f>Hunter!F187</f>
        <v>142.817</v>
      </c>
    </row>
    <row r="18" spans="1:11" ht="16.5">
      <c r="A18" s="93" t="s">
        <v>11</v>
      </c>
      <c r="B18" s="61">
        <f>Hunter!F24</f>
        <v>53.929</v>
      </c>
      <c r="C18" s="68"/>
      <c r="D18" s="38" t="s">
        <v>48</v>
      </c>
      <c r="E18" s="61">
        <f>Hunter!F77</f>
        <v>118.427</v>
      </c>
      <c r="F18" s="68"/>
      <c r="G18" s="38" t="s">
        <v>128</v>
      </c>
      <c r="H18" s="139">
        <f>Hunter!F168</f>
        <v>192.139</v>
      </c>
      <c r="I18" s="68"/>
      <c r="J18" s="38" t="s">
        <v>142</v>
      </c>
      <c r="K18" s="61">
        <f>Hunter!F188</f>
        <v>310.024</v>
      </c>
    </row>
    <row r="19" spans="1:11" ht="16.5">
      <c r="A19" s="93" t="s">
        <v>233</v>
      </c>
      <c r="B19" s="61">
        <f>Hunter!F25</f>
        <v>45.1</v>
      </c>
      <c r="C19" s="68"/>
      <c r="D19" s="38" t="s">
        <v>49</v>
      </c>
      <c r="E19" s="61">
        <f>Hunter!F78</f>
        <v>118.427</v>
      </c>
      <c r="F19" s="68"/>
      <c r="G19" s="38" t="s">
        <v>129</v>
      </c>
      <c r="H19" s="139">
        <f>Hunter!F169</f>
        <v>199.185</v>
      </c>
      <c r="I19" s="68"/>
      <c r="J19" s="38" t="s">
        <v>143</v>
      </c>
      <c r="K19" s="61">
        <f>Hunter!F189</f>
        <v>390.511</v>
      </c>
    </row>
    <row r="20" spans="1:11" ht="17.25" thickBot="1">
      <c r="A20" s="93" t="s">
        <v>12</v>
      </c>
      <c r="B20" s="61">
        <f>Hunter!F32</f>
        <v>88.346</v>
      </c>
      <c r="C20" s="68"/>
      <c r="D20" s="40" t="s">
        <v>50</v>
      </c>
      <c r="E20" s="121">
        <f>Hunter!F79</f>
        <v>159.348</v>
      </c>
      <c r="F20" s="68"/>
      <c r="G20" s="38" t="s">
        <v>130</v>
      </c>
      <c r="H20" s="139">
        <f>Hunter!F170</f>
        <v>198.91400000000002</v>
      </c>
      <c r="J20" s="38" t="s">
        <v>144</v>
      </c>
      <c r="K20" s="61">
        <f>Hunter!F190</f>
        <v>390.511</v>
      </c>
    </row>
    <row r="21" spans="1:12" ht="17.25" thickBot="1">
      <c r="A21" s="93" t="s">
        <v>13</v>
      </c>
      <c r="B21" s="61">
        <f>Hunter!F33</f>
        <v>155.28300000000002</v>
      </c>
      <c r="C21" s="68"/>
      <c r="D21" s="66"/>
      <c r="E21" s="66"/>
      <c r="G21" s="39" t="s">
        <v>131</v>
      </c>
      <c r="H21" s="168">
        <f>Hunter!F171</f>
        <v>198.91400000000002</v>
      </c>
      <c r="J21" s="38" t="s">
        <v>145</v>
      </c>
      <c r="K21" s="61">
        <f>Hunter!F191</f>
        <v>469.643</v>
      </c>
      <c r="L21" s="70"/>
    </row>
    <row r="22" spans="1:11" ht="16.5">
      <c r="A22" s="93" t="s">
        <v>14</v>
      </c>
      <c r="B22" s="61">
        <f>Hunter!F34</f>
        <v>108.942</v>
      </c>
      <c r="C22" s="68"/>
      <c r="D22" s="66"/>
      <c r="E22" s="66"/>
      <c r="G22" s="37"/>
      <c r="H22" s="71"/>
      <c r="J22" s="38" t="s">
        <v>146</v>
      </c>
      <c r="K22" s="61">
        <f>Hunter!F192</f>
        <v>372.625</v>
      </c>
    </row>
    <row r="23" spans="1:11" ht="16.5">
      <c r="A23" s="93" t="s">
        <v>15</v>
      </c>
      <c r="B23" s="61">
        <f>Hunter!F35</f>
        <v>107.58700000000002</v>
      </c>
      <c r="C23" s="68"/>
      <c r="D23" s="66"/>
      <c r="E23" s="66"/>
      <c r="J23" s="38" t="s">
        <v>147</v>
      </c>
      <c r="K23" s="61">
        <f>Hunter!F193</f>
        <v>1454.999</v>
      </c>
    </row>
    <row r="24" spans="1:11" ht="17.25" thickBot="1">
      <c r="A24" s="120" t="s">
        <v>16</v>
      </c>
      <c r="B24" s="121">
        <f>Hunter!F36</f>
        <v>233.87300000000005</v>
      </c>
      <c r="C24" s="71"/>
      <c r="D24" s="72"/>
      <c r="E24" s="72"/>
      <c r="F24" s="72"/>
      <c r="G24" s="261"/>
      <c r="H24" s="261"/>
      <c r="J24" s="38" t="s">
        <v>148</v>
      </c>
      <c r="K24" s="61">
        <f>Hunter!F194</f>
        <v>433.87100000000004</v>
      </c>
    </row>
    <row r="25" spans="6:11" ht="17.25" thickBot="1">
      <c r="F25" s="64"/>
      <c r="G25" s="138"/>
      <c r="H25" s="71"/>
      <c r="I25" s="67"/>
      <c r="J25" s="41" t="s">
        <v>149</v>
      </c>
      <c r="K25" s="62">
        <f>Hunter!F195</f>
        <v>316.257</v>
      </c>
    </row>
    <row r="26" spans="1:11" ht="16.5">
      <c r="A26" s="256" t="s">
        <v>272</v>
      </c>
      <c r="B26" s="257"/>
      <c r="C26" s="73"/>
      <c r="D26" s="247" t="s">
        <v>248</v>
      </c>
      <c r="E26" s="253"/>
      <c r="F26" s="73"/>
      <c r="G26" s="138"/>
      <c r="H26" s="71"/>
      <c r="I26" s="74"/>
      <c r="J26" s="259" t="s">
        <v>254</v>
      </c>
      <c r="K26" s="260"/>
    </row>
    <row r="27" spans="1:11" ht="16.5">
      <c r="A27" s="93" t="s">
        <v>19</v>
      </c>
      <c r="B27" s="61">
        <f>Hunter!F38</f>
        <v>376.41900000000004</v>
      </c>
      <c r="C27" s="68"/>
      <c r="D27" s="38" t="s">
        <v>51</v>
      </c>
      <c r="E27" s="61">
        <f>Hunter!F81</f>
        <v>482.922</v>
      </c>
      <c r="F27" s="68"/>
      <c r="G27" s="138"/>
      <c r="H27" s="71"/>
      <c r="I27" s="68"/>
      <c r="J27" s="38" t="s">
        <v>156</v>
      </c>
      <c r="K27" s="61">
        <f>Hunter!F209</f>
        <v>299.997</v>
      </c>
    </row>
    <row r="28" spans="1:11" ht="16.5">
      <c r="A28" s="93" t="s">
        <v>20</v>
      </c>
      <c r="B28" s="61">
        <f>Hunter!F39</f>
        <v>43.089000000000006</v>
      </c>
      <c r="C28" s="68"/>
      <c r="D28" s="38" t="s">
        <v>52</v>
      </c>
      <c r="E28" s="61">
        <f>Hunter!F82</f>
        <v>42.818000000000005</v>
      </c>
      <c r="F28" s="68"/>
      <c r="G28" s="138"/>
      <c r="H28" s="71"/>
      <c r="I28" s="68"/>
      <c r="J28" s="38" t="s">
        <v>157</v>
      </c>
      <c r="K28" s="61">
        <f>Hunter!F210</f>
        <v>299.997</v>
      </c>
    </row>
    <row r="29" spans="1:11" ht="16.5">
      <c r="A29" s="93" t="s">
        <v>237</v>
      </c>
      <c r="B29" s="61">
        <f>Hunter!F40</f>
        <v>40.19</v>
      </c>
      <c r="C29" s="68"/>
      <c r="D29" s="38" t="s">
        <v>53</v>
      </c>
      <c r="E29" s="61">
        <f>Hunter!F83</f>
        <v>130.893</v>
      </c>
      <c r="F29" s="68"/>
      <c r="G29" s="138"/>
      <c r="H29" s="71"/>
      <c r="I29" s="68"/>
      <c r="J29" s="38" t="s">
        <v>151</v>
      </c>
      <c r="K29" s="61">
        <f>Hunter!F203</f>
        <v>878.04</v>
      </c>
    </row>
    <row r="30" spans="1:11" ht="16.5">
      <c r="A30" s="93" t="s">
        <v>21</v>
      </c>
      <c r="B30" s="61">
        <f>Hunter!F41</f>
        <v>137.939</v>
      </c>
      <c r="C30" s="68"/>
      <c r="D30" s="38" t="s">
        <v>54</v>
      </c>
      <c r="E30" s="61">
        <f>Hunter!F84</f>
        <v>57.452000000000005</v>
      </c>
      <c r="F30" s="68"/>
      <c r="G30" s="138"/>
      <c r="H30" s="71"/>
      <c r="I30" s="68"/>
      <c r="J30" s="38" t="s">
        <v>168</v>
      </c>
      <c r="K30" s="61">
        <f>Hunter!F221</f>
        <v>395.931</v>
      </c>
    </row>
    <row r="31" spans="1:11" ht="17.25" thickBot="1">
      <c r="A31" s="93" t="s">
        <v>22</v>
      </c>
      <c r="B31" s="61">
        <f>Hunter!F42</f>
        <v>60.433</v>
      </c>
      <c r="C31" s="68"/>
      <c r="D31" s="38" t="s">
        <v>55</v>
      </c>
      <c r="E31" s="61">
        <f>Hunter!F85</f>
        <v>91.86900000000001</v>
      </c>
      <c r="F31" s="68"/>
      <c r="G31" s="138"/>
      <c r="H31" s="71"/>
      <c r="I31" s="68"/>
      <c r="J31" s="39" t="s">
        <v>169</v>
      </c>
      <c r="K31" s="63" t="e">
        <f>Hunter!#REF!</f>
        <v>#REF!</v>
      </c>
    </row>
    <row r="32" spans="1:9" ht="16.5">
      <c r="A32" s="93" t="s">
        <v>23</v>
      </c>
      <c r="B32" s="61">
        <f>Hunter!F43</f>
        <v>73.441</v>
      </c>
      <c r="C32" s="68"/>
      <c r="D32" s="38" t="s">
        <v>56</v>
      </c>
      <c r="E32" s="61">
        <f>Hunter!F86</f>
        <v>224.659</v>
      </c>
      <c r="F32" s="68"/>
      <c r="G32" s="138"/>
      <c r="H32" s="71"/>
      <c r="I32" s="68"/>
    </row>
    <row r="33" spans="1:11" ht="16.5">
      <c r="A33" s="93" t="s">
        <v>24</v>
      </c>
      <c r="B33" s="61">
        <f>Hunter!F44</f>
        <v>194.578</v>
      </c>
      <c r="C33" s="68"/>
      <c r="D33" s="38" t="s">
        <v>57</v>
      </c>
      <c r="E33" s="61">
        <f>Hunter!F87</f>
        <v>265.851</v>
      </c>
      <c r="F33" s="68"/>
      <c r="G33" s="138"/>
      <c r="H33" s="71"/>
      <c r="I33" s="68"/>
      <c r="J33" s="258"/>
      <c r="K33" s="258"/>
    </row>
    <row r="34" spans="1:11" ht="16.5">
      <c r="A34" s="93" t="s">
        <v>25</v>
      </c>
      <c r="B34" s="61">
        <f>Hunter!F45</f>
        <v>214.36100000000002</v>
      </c>
      <c r="C34" s="68"/>
      <c r="D34" s="38" t="s">
        <v>58</v>
      </c>
      <c r="E34" s="61">
        <f>Hunter!F88</f>
        <v>212.735</v>
      </c>
      <c r="F34" s="68"/>
      <c r="G34" s="138"/>
      <c r="H34" s="71"/>
      <c r="I34" s="68"/>
      <c r="J34" s="60"/>
      <c r="K34" s="71"/>
    </row>
    <row r="35" spans="1:11" ht="16.5">
      <c r="A35" s="93" t="s">
        <v>26</v>
      </c>
      <c r="B35" s="61">
        <f>Hunter!F46</f>
        <v>194.578</v>
      </c>
      <c r="C35" s="68"/>
      <c r="D35" s="38" t="s">
        <v>59</v>
      </c>
      <c r="E35" s="61">
        <f>Hunter!F89</f>
        <v>579.398</v>
      </c>
      <c r="F35" s="68"/>
      <c r="G35" s="138"/>
      <c r="H35" s="71"/>
      <c r="I35" s="68"/>
      <c r="J35" s="60"/>
      <c r="K35" s="71"/>
    </row>
    <row r="36" spans="1:11" ht="16.5">
      <c r="A36" s="93" t="s">
        <v>27</v>
      </c>
      <c r="B36" s="61">
        <f>Hunter!F47</f>
        <v>214.36100000000002</v>
      </c>
      <c r="C36" s="68"/>
      <c r="D36" s="38" t="s">
        <v>60</v>
      </c>
      <c r="E36" s="61">
        <f>Hunter!F90</f>
        <v>42.818000000000005</v>
      </c>
      <c r="F36" s="68"/>
      <c r="G36" s="138"/>
      <c r="H36" s="71"/>
      <c r="I36" s="68"/>
      <c r="J36" s="60"/>
      <c r="K36" s="71"/>
    </row>
    <row r="37" spans="1:11" ht="16.5">
      <c r="A37" s="93" t="s">
        <v>28</v>
      </c>
      <c r="B37" s="61">
        <f>Hunter!F48</f>
        <v>233.87300000000005</v>
      </c>
      <c r="C37" s="68"/>
      <c r="D37" s="38" t="s">
        <v>61</v>
      </c>
      <c r="E37" s="61">
        <f>Hunter!F91</f>
        <v>121.67900000000002</v>
      </c>
      <c r="F37" s="68"/>
      <c r="G37" s="138"/>
      <c r="H37" s="71"/>
      <c r="I37" s="68"/>
      <c r="J37" s="60"/>
      <c r="K37" s="71"/>
    </row>
    <row r="38" spans="1:11" ht="16.5">
      <c r="A38" s="93" t="s">
        <v>29</v>
      </c>
      <c r="B38" s="61">
        <f>Hunter!F49</f>
        <v>486.17400000000004</v>
      </c>
      <c r="C38" s="68"/>
      <c r="D38" s="38" t="s">
        <v>62</v>
      </c>
      <c r="E38" s="61">
        <f>Hunter!F92</f>
        <v>339.29200000000003</v>
      </c>
      <c r="F38" s="68"/>
      <c r="G38" s="138"/>
      <c r="H38" s="71"/>
      <c r="I38" s="68"/>
      <c r="J38" s="60"/>
      <c r="K38" s="71"/>
    </row>
    <row r="39" spans="1:11" ht="16.5">
      <c r="A39" s="93" t="s">
        <v>30</v>
      </c>
      <c r="B39" s="61">
        <f>Hunter!F50</f>
        <v>53.929</v>
      </c>
      <c r="C39" s="68"/>
      <c r="D39" s="38" t="s">
        <v>63</v>
      </c>
      <c r="E39" s="61">
        <f>Hunter!F93</f>
        <v>118.427</v>
      </c>
      <c r="F39" s="68"/>
      <c r="G39" s="138"/>
      <c r="H39" s="71"/>
      <c r="I39" s="68"/>
      <c r="J39" s="60"/>
      <c r="K39" s="71"/>
    </row>
    <row r="40" spans="1:11" ht="16.5">
      <c r="A40" s="93" t="s">
        <v>234</v>
      </c>
      <c r="B40" s="61">
        <f>Hunter!F51</f>
        <v>45.1</v>
      </c>
      <c r="C40" s="68"/>
      <c r="D40" s="38" t="s">
        <v>64</v>
      </c>
      <c r="E40" s="61">
        <f>Hunter!F94</f>
        <v>118.427</v>
      </c>
      <c r="F40" s="68"/>
      <c r="G40" s="138"/>
      <c r="H40" s="71"/>
      <c r="J40" s="60"/>
      <c r="K40" s="71"/>
    </row>
    <row r="41" spans="1:11" ht="17.25" thickBot="1">
      <c r="A41" s="93" t="s">
        <v>31</v>
      </c>
      <c r="B41" s="61">
        <f>Hunter!F58</f>
        <v>88.346</v>
      </c>
      <c r="C41" s="68"/>
      <c r="D41" s="40" t="s">
        <v>65</v>
      </c>
      <c r="E41" s="69">
        <f>Hunter!F95</f>
        <v>159.348</v>
      </c>
      <c r="F41" s="68"/>
      <c r="G41" s="138"/>
      <c r="H41" s="71"/>
      <c r="J41" s="60"/>
      <c r="K41" s="71"/>
    </row>
    <row r="42" spans="1:11" ht="16.5">
      <c r="A42" s="93" t="s">
        <v>32</v>
      </c>
      <c r="B42" s="61">
        <f>Hunter!F59</f>
        <v>155.28300000000002</v>
      </c>
      <c r="C42" s="68"/>
      <c r="G42" s="138"/>
      <c r="H42" s="71"/>
      <c r="J42" s="60"/>
      <c r="K42" s="71"/>
    </row>
    <row r="43" spans="1:11" ht="16.5">
      <c r="A43" s="93" t="s">
        <v>33</v>
      </c>
      <c r="B43" s="61">
        <f>Hunter!F60</f>
        <v>108.942</v>
      </c>
      <c r="C43" s="68"/>
      <c r="G43" s="138"/>
      <c r="H43" s="71"/>
      <c r="J43" s="60"/>
      <c r="K43" s="71"/>
    </row>
    <row r="44" spans="1:11" ht="16.5">
      <c r="A44" s="93" t="s">
        <v>34</v>
      </c>
      <c r="B44" s="61">
        <f>Hunter!F61</f>
        <v>107.58700000000002</v>
      </c>
      <c r="C44" s="68"/>
      <c r="G44" s="138"/>
      <c r="H44" s="71"/>
      <c r="J44" s="60"/>
      <c r="K44" s="71"/>
    </row>
    <row r="45" spans="1:11" ht="17.25" thickBot="1">
      <c r="A45" s="120" t="s">
        <v>35</v>
      </c>
      <c r="B45" s="121">
        <f>Hunter!F62</f>
        <v>233.87300000000005</v>
      </c>
      <c r="C45" s="66"/>
      <c r="G45" s="138"/>
      <c r="H45" s="71"/>
      <c r="J45" s="60"/>
      <c r="K45" s="71"/>
    </row>
    <row r="46" spans="10:11" ht="16.5">
      <c r="J46" s="60"/>
      <c r="K46" s="71"/>
    </row>
  </sheetData>
  <sheetProtection/>
  <mergeCells count="15">
    <mergeCell ref="J5:K5"/>
    <mergeCell ref="D26:E26"/>
    <mergeCell ref="A5:B5"/>
    <mergeCell ref="A26:B26"/>
    <mergeCell ref="D5:E5"/>
    <mergeCell ref="J33:K33"/>
    <mergeCell ref="J26:K26"/>
    <mergeCell ref="G5:H5"/>
    <mergeCell ref="G24:H24"/>
    <mergeCell ref="A1:K1"/>
    <mergeCell ref="J4:K4"/>
    <mergeCell ref="G4:H4"/>
    <mergeCell ref="D4:E4"/>
    <mergeCell ref="A4:B4"/>
    <mergeCell ref="A2:K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ПОЛО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 Lynnyk</dc:creator>
  <cp:keywords/>
  <dc:description/>
  <cp:lastModifiedBy>Евгений</cp:lastModifiedBy>
  <cp:lastPrinted>2016-08-17T07:08:18Z</cp:lastPrinted>
  <dcterms:created xsi:type="dcterms:W3CDTF">2002-11-10T12:04:41Z</dcterms:created>
  <dcterms:modified xsi:type="dcterms:W3CDTF">2017-06-27T17:17:13Z</dcterms:modified>
  <cp:category/>
  <cp:version/>
  <cp:contentType/>
  <cp:contentStatus/>
</cp:coreProperties>
</file>